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PROJEKTY\havířov\Park za KD Radost, Obnova parku\__dotace\aktualizace 29.5.2022\zadání\"/>
    </mc:Choice>
  </mc:AlternateContent>
  <bookViews>
    <workbookView xWindow="0" yWindow="0" windowWidth="0" windowHeight="0"/>
  </bookViews>
  <sheets>
    <sheet name="Rekapitulace stavby" sheetId="1" r:id="rId1"/>
    <sheet name="000 - vedlejší rozpočtové..." sheetId="2" r:id="rId2"/>
    <sheet name="001 - SO 101 PARKOVIŠTĚ" sheetId="3" r:id="rId3"/>
    <sheet name="002 - SO 301 DEŠŤOVÁ KANA..." sheetId="4" r:id="rId4"/>
    <sheet name="003 - SO 401 VEŘEJNÉ OSVĚ..." sheetId="5" r:id="rId5"/>
    <sheet name="004 - 5-LETÁ UDRŽOVACÍ PÉČE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'000 - vedlejší rozpočtové...'!$C$117:$K$150</definedName>
    <definedName name="_xlnm.Print_Area" localSheetId="1">'000 - vedlejší rozpočtové...'!$C$4:$J$76,'000 - vedlejší rozpočtové...'!$C$82:$J$99,'000 - vedlejší rozpočtové...'!$C$105:$J$150</definedName>
    <definedName name="_xlnm.Print_Titles" localSheetId="1">'000 - vedlejší rozpočtové...'!$117:$117</definedName>
    <definedName name="_xlnm._FilterDatabase" localSheetId="2" hidden="1">'001 - SO 101 PARKOVIŠTĚ'!$C$125:$K$372</definedName>
    <definedName name="_xlnm.Print_Area" localSheetId="2">'001 - SO 101 PARKOVIŠTĚ'!$C$4:$J$76,'001 - SO 101 PARKOVIŠTĚ'!$C$82:$J$107,'001 - SO 101 PARKOVIŠTĚ'!$C$113:$J$372</definedName>
    <definedName name="_xlnm.Print_Titles" localSheetId="2">'001 - SO 101 PARKOVIŠTĚ'!$125:$125</definedName>
    <definedName name="_xlnm._FilterDatabase" localSheetId="3" hidden="1">'002 - SO 301 DEŠŤOVÁ KANA...'!$C$123:$K$228</definedName>
    <definedName name="_xlnm.Print_Area" localSheetId="3">'002 - SO 301 DEŠŤOVÁ KANA...'!$C$4:$J$76,'002 - SO 301 DEŠŤOVÁ KANA...'!$C$82:$J$105,'002 - SO 301 DEŠŤOVÁ KANA...'!$C$111:$J$228</definedName>
    <definedName name="_xlnm.Print_Titles" localSheetId="3">'002 - SO 301 DEŠŤOVÁ KANA...'!$123:$123</definedName>
    <definedName name="_xlnm._FilterDatabase" localSheetId="4" hidden="1">'003 - SO 401 VEŘEJNÉ OSVĚ...'!$C$123:$K$238</definedName>
    <definedName name="_xlnm.Print_Area" localSheetId="4">'003 - SO 401 VEŘEJNÉ OSVĚ...'!$C$4:$J$76,'003 - SO 401 VEŘEJNÉ OSVĚ...'!$C$82:$J$105,'003 - SO 401 VEŘEJNÉ OSVĚ...'!$C$111:$J$238</definedName>
    <definedName name="_xlnm.Print_Titles" localSheetId="4">'003 - SO 401 VEŘEJNÉ OSVĚ...'!$123:$123</definedName>
    <definedName name="_xlnm._FilterDatabase" localSheetId="5" hidden="1">'004 - 5-LETÁ UDRŽOVACÍ PÉČE'!$C$121:$K$202</definedName>
    <definedName name="_xlnm.Print_Area" localSheetId="5">'004 - 5-LETÁ UDRŽOVACÍ PÉČE'!$C$4:$J$76,'004 - 5-LETÁ UDRŽOVACÍ PÉČE'!$C$82:$J$103,'004 - 5-LETÁ UDRŽOVACÍ PÉČE'!$C$109:$J$202</definedName>
    <definedName name="_xlnm.Print_Titles" localSheetId="5">'004 - 5-LETÁ UDRŽOVACÍ PÉČE'!$121:$121</definedName>
    <definedName name="_xlnm.Print_Area" localSheetId="6">'Seznam figur'!$C$4:$G$359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112"/>
  <c i="5" r="J37"/>
  <c r="J36"/>
  <c i="1" r="AY98"/>
  <c i="5" r="J35"/>
  <c i="1" r="AX98"/>
  <c i="5"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T126"/>
  <c r="T125"/>
  <c r="R127"/>
  <c r="R126"/>
  <c r="R125"/>
  <c r="P127"/>
  <c r="P126"/>
  <c r="P125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4" r="J37"/>
  <c r="J36"/>
  <c i="1" r="AY97"/>
  <c i="4" r="J35"/>
  <c i="1" r="AX97"/>
  <c i="4" r="BI228"/>
  <c r="BH228"/>
  <c r="BG228"/>
  <c r="BF228"/>
  <c r="T228"/>
  <c r="T227"/>
  <c r="R228"/>
  <c r="R227"/>
  <c r="P228"/>
  <c r="P227"/>
  <c r="BI223"/>
  <c r="BH223"/>
  <c r="BG223"/>
  <c r="BF223"/>
  <c r="T223"/>
  <c r="T222"/>
  <c r="R223"/>
  <c r="R222"/>
  <c r="P223"/>
  <c r="P222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2"/>
  <c r="BH202"/>
  <c r="BG202"/>
  <c r="BF202"/>
  <c r="T202"/>
  <c r="T201"/>
  <c r="R202"/>
  <c r="R201"/>
  <c r="P202"/>
  <c r="P201"/>
  <c r="BI198"/>
  <c r="BH198"/>
  <c r="BG198"/>
  <c r="BF198"/>
  <c r="T198"/>
  <c r="T197"/>
  <c r="R198"/>
  <c r="R197"/>
  <c r="P198"/>
  <c r="P197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3" r="J37"/>
  <c r="J36"/>
  <c i="1" r="AY96"/>
  <c i="3" r="J35"/>
  <c i="1" r="AX96"/>
  <c i="3" r="BI372"/>
  <c r="BH372"/>
  <c r="BG372"/>
  <c r="BF372"/>
  <c r="T372"/>
  <c r="R372"/>
  <c r="P372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T342"/>
  <c r="R343"/>
  <c r="R342"/>
  <c r="P343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19"/>
  <c r="BH319"/>
  <c r="BG319"/>
  <c r="BF319"/>
  <c r="T319"/>
  <c r="R319"/>
  <c r="P319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3"/>
  <c r="BH293"/>
  <c r="BG293"/>
  <c r="BF293"/>
  <c r="T293"/>
  <c r="R293"/>
  <c r="P293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T248"/>
  <c r="R249"/>
  <c r="R248"/>
  <c r="P249"/>
  <c r="P248"/>
  <c r="BI244"/>
  <c r="BH244"/>
  <c r="BG244"/>
  <c r="BF244"/>
  <c r="T244"/>
  <c r="R244"/>
  <c r="P244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2" r="J37"/>
  <c r="J36"/>
  <c i="1" r="AY95"/>
  <c i="2" r="J35"/>
  <c i="1" r="AX95"/>
  <c i="2"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85"/>
  <c i="1" r="L90"/>
  <c r="AM90"/>
  <c r="AM89"/>
  <c r="L89"/>
  <c r="AM87"/>
  <c r="L87"/>
  <c r="L85"/>
  <c r="L84"/>
  <c i="2" r="J129"/>
  <c r="BK126"/>
  <c r="J127"/>
  <c r="BK130"/>
  <c r="BK135"/>
  <c i="1" r="AS94"/>
  <c i="3" r="J210"/>
  <c r="BK333"/>
  <c r="J281"/>
  <c r="BK233"/>
  <c r="J154"/>
  <c r="J343"/>
  <c r="J263"/>
  <c r="BK198"/>
  <c r="J145"/>
  <c r="J304"/>
  <c r="J185"/>
  <c r="BK343"/>
  <c r="J355"/>
  <c r="BK304"/>
  <c r="BK194"/>
  <c r="BK340"/>
  <c r="BK244"/>
  <c r="J194"/>
  <c r="BK143"/>
  <c r="BK338"/>
  <c r="J293"/>
  <c i="2" r="BK145"/>
  <c r="BK139"/>
  <c r="J137"/>
  <c r="BK136"/>
  <c r="J142"/>
  <c i="3" r="BK349"/>
  <c r="BK267"/>
  <c r="J233"/>
  <c r="BK150"/>
  <c r="J298"/>
  <c r="BK255"/>
  <c r="BK160"/>
  <c r="J359"/>
  <c r="J269"/>
  <c r="BK215"/>
  <c r="J174"/>
  <c r="BK306"/>
  <c r="J201"/>
  <c r="BK129"/>
  <c r="J300"/>
  <c r="BK300"/>
  <c r="BK208"/>
  <c r="J346"/>
  <c r="BK311"/>
  <c r="J205"/>
  <c r="BK144"/>
  <c r="J367"/>
  <c r="J285"/>
  <c r="BK225"/>
  <c r="J181"/>
  <c i="4" r="BK160"/>
  <c r="BK219"/>
  <c r="BK138"/>
  <c r="J162"/>
  <c r="J133"/>
  <c r="J183"/>
  <c r="J206"/>
  <c r="BK133"/>
  <c i="5" r="BK148"/>
  <c r="BK150"/>
  <c r="BK169"/>
  <c r="J173"/>
  <c r="J213"/>
  <c r="J172"/>
  <c r="J206"/>
  <c r="BK155"/>
  <c r="BK184"/>
  <c r="BK154"/>
  <c r="J233"/>
  <c r="BK217"/>
  <c r="J188"/>
  <c r="J159"/>
  <c i="6" r="BK201"/>
  <c r="J159"/>
  <c r="J175"/>
  <c r="BK138"/>
  <c r="J161"/>
  <c r="J188"/>
  <c r="J143"/>
  <c r="J198"/>
  <c r="J137"/>
  <c r="J185"/>
  <c r="BK166"/>
  <c r="J125"/>
  <c r="J141"/>
  <c r="J183"/>
  <c r="BK125"/>
  <c i="2" r="J145"/>
  <c r="J143"/>
  <c r="BK148"/>
  <c r="J141"/>
  <c r="J138"/>
  <c r="BK122"/>
  <c i="3" r="BK351"/>
  <c r="BK239"/>
  <c r="BK181"/>
  <c r="J326"/>
  <c r="J277"/>
  <c r="J198"/>
  <c r="J140"/>
  <c r="BK319"/>
  <c r="J225"/>
  <c r="J182"/>
  <c r="J363"/>
  <c r="J244"/>
  <c r="BK179"/>
  <c r="J338"/>
  <c r="J336"/>
  <c r="J257"/>
  <c r="BK182"/>
  <c r="J329"/>
  <c r="J183"/>
  <c r="J129"/>
  <c r="J311"/>
  <c r="BK269"/>
  <c r="BK192"/>
  <c r="J147"/>
  <c i="4" r="BK136"/>
  <c r="BK171"/>
  <c r="BK127"/>
  <c r="J212"/>
  <c r="BK156"/>
  <c r="BK206"/>
  <c r="J130"/>
  <c r="J171"/>
  <c i="5" r="J161"/>
  <c r="BK197"/>
  <c r="J171"/>
  <c r="BK181"/>
  <c r="BK207"/>
  <c r="J155"/>
  <c r="J191"/>
  <c r="J140"/>
  <c r="BK161"/>
  <c r="BK235"/>
  <c r="J221"/>
  <c r="J181"/>
  <c r="BK156"/>
  <c i="6" r="BK191"/>
  <c r="J151"/>
  <c r="J170"/>
  <c r="J130"/>
  <c r="BK183"/>
  <c r="J202"/>
  <c r="J158"/>
  <c r="J180"/>
  <c r="BK180"/>
  <c r="BK146"/>
  <c r="BK127"/>
  <c r="J146"/>
  <c r="J163"/>
  <c i="2" r="BK133"/>
  <c r="J133"/>
  <c r="J123"/>
  <c r="BK128"/>
  <c r="J126"/>
  <c r="BK125"/>
  <c i="3" r="BK288"/>
  <c r="BK223"/>
  <c r="J132"/>
  <c r="J296"/>
  <c r="J252"/>
  <c r="BK201"/>
  <c r="J150"/>
  <c r="J272"/>
  <c r="BK231"/>
  <c r="BK205"/>
  <c r="J319"/>
  <c r="BK210"/>
  <c r="BK355"/>
  <c r="J299"/>
  <c r="BK329"/>
  <c r="BK187"/>
  <c r="BK334"/>
  <c r="BK296"/>
  <c r="J192"/>
  <c r="BK137"/>
  <c r="J351"/>
  <c r="BK298"/>
  <c r="J196"/>
  <c r="BK134"/>
  <c i="4" r="BK215"/>
  <c r="J158"/>
  <c r="BK223"/>
  <c r="BK202"/>
  <c r="J150"/>
  <c r="BK186"/>
  <c r="J186"/>
  <c r="BK178"/>
  <c i="5" r="BK137"/>
  <c r="BK188"/>
  <c r="BK127"/>
  <c r="BK210"/>
  <c r="BK160"/>
  <c r="BK213"/>
  <c r="J137"/>
  <c r="BK177"/>
  <c r="J235"/>
  <c r="J226"/>
  <c r="J207"/>
  <c r="J170"/>
  <c r="J142"/>
  <c i="6" r="J178"/>
  <c r="BK128"/>
  <c r="BK161"/>
  <c r="J128"/>
  <c r="BK158"/>
  <c r="J193"/>
  <c r="BK169"/>
  <c r="J176"/>
  <c r="J201"/>
  <c r="J169"/>
  <c r="BK140"/>
  <c r="BK172"/>
  <c r="J189"/>
  <c r="J132"/>
  <c i="2" r="J148"/>
  <c r="J140"/>
  <c r="BK141"/>
  <c r="J150"/>
  <c r="BK124"/>
  <c r="J125"/>
  <c r="J121"/>
  <c i="3" r="BK285"/>
  <c r="BK227"/>
  <c r="J184"/>
  <c r="J303"/>
  <c r="BK265"/>
  <c r="J176"/>
  <c r="J144"/>
  <c r="J334"/>
  <c r="J249"/>
  <c r="BK219"/>
  <c r="BK157"/>
  <c r="BK190"/>
  <c r="BK346"/>
  <c r="J297"/>
  <c r="BK272"/>
  <c r="BK196"/>
  <c r="J306"/>
  <c r="J203"/>
  <c r="J157"/>
  <c r="J372"/>
  <c r="J265"/>
  <c r="J213"/>
  <c i="4" r="BK228"/>
  <c r="J189"/>
  <c r="BK150"/>
  <c r="BK212"/>
  <c r="J198"/>
  <c r="J223"/>
  <c r="J156"/>
  <c r="BK181"/>
  <c r="BK192"/>
  <c i="5" r="BK158"/>
  <c r="BK198"/>
  <c r="BK172"/>
  <c r="J169"/>
  <c r="J203"/>
  <c r="BK140"/>
  <c r="J158"/>
  <c r="J127"/>
  <c r="J131"/>
  <c r="J229"/>
  <c r="J210"/>
  <c r="BK171"/>
  <c i="6" r="BK186"/>
  <c r="BK137"/>
  <c r="J168"/>
  <c r="J135"/>
  <c r="BK178"/>
  <c r="BK142"/>
  <c r="BK175"/>
  <c r="BK135"/>
  <c r="BK151"/>
  <c r="BK189"/>
  <c r="J144"/>
  <c r="J186"/>
  <c r="BK198"/>
  <c r="J172"/>
  <c i="2" r="J144"/>
  <c r="BK144"/>
  <c r="J122"/>
  <c r="BK121"/>
  <c r="BK142"/>
  <c r="BK129"/>
  <c r="J136"/>
  <c i="3" r="BK249"/>
  <c r="BK183"/>
  <c r="J349"/>
  <c r="BK293"/>
  <c r="J236"/>
  <c r="BK168"/>
  <c r="BK336"/>
  <c r="J221"/>
  <c r="BK140"/>
  <c r="BK277"/>
  <c r="BK184"/>
  <c r="J340"/>
  <c r="J217"/>
  <c r="BK363"/>
  <c r="BK314"/>
  <c r="BK217"/>
  <c r="BK132"/>
  <c r="J332"/>
  <c r="BK281"/>
  <c r="J229"/>
  <c r="J160"/>
  <c i="4" r="BK158"/>
  <c r="J160"/>
  <c r="J147"/>
  <c r="J219"/>
  <c r="BK162"/>
  <c r="J215"/>
  <c r="J164"/>
  <c r="BK174"/>
  <c i="5" r="J160"/>
  <c r="J141"/>
  <c r="J177"/>
  <c r="BK143"/>
  <c r="BK159"/>
  <c r="BK180"/>
  <c r="BK131"/>
  <c r="BK157"/>
  <c r="J197"/>
  <c r="J156"/>
  <c r="BK233"/>
  <c r="BK221"/>
  <c r="J216"/>
  <c r="BK173"/>
  <c r="J154"/>
  <c i="6" r="BK193"/>
  <c r="BK156"/>
  <c r="BK163"/>
  <c r="J127"/>
  <c r="BK143"/>
  <c r="BK176"/>
  <c r="J140"/>
  <c r="J166"/>
  <c r="BK195"/>
  <c r="BK168"/>
  <c r="J174"/>
  <c r="J195"/>
  <c r="BK144"/>
  <c i="2" r="BK134"/>
  <c r="BK127"/>
  <c r="BK137"/>
  <c r="J135"/>
  <c r="BK138"/>
  <c r="J134"/>
  <c r="J139"/>
  <c i="3" r="J333"/>
  <c r="BK257"/>
  <c r="BK221"/>
  <c r="BK145"/>
  <c r="J324"/>
  <c r="J288"/>
  <c r="J227"/>
  <c r="J165"/>
  <c r="J134"/>
  <c r="J267"/>
  <c r="J223"/>
  <c r="J179"/>
  <c r="BK229"/>
  <c r="BK154"/>
  <c r="BK313"/>
  <c r="BK324"/>
  <c r="BK236"/>
  <c r="BK176"/>
  <c r="J309"/>
  <c r="J208"/>
  <c r="BK174"/>
  <c r="BK367"/>
  <c r="BK299"/>
  <c r="J255"/>
  <c r="J219"/>
  <c r="BK185"/>
  <c i="4" r="BK183"/>
  <c r="J127"/>
  <c r="J181"/>
  <c r="J202"/>
  <c r="BK168"/>
  <c r="BK198"/>
  <c r="BK147"/>
  <c r="J168"/>
  <c r="BK154"/>
  <c i="5" r="J157"/>
  <c r="BK206"/>
  <c r="J148"/>
  <c r="J180"/>
  <c r="J133"/>
  <c r="BK141"/>
  <c r="BK168"/>
  <c r="BK142"/>
  <c r="BK195"/>
  <c r="BK237"/>
  <c r="BK229"/>
  <c r="J217"/>
  <c r="BK203"/>
  <c r="J168"/>
  <c r="J150"/>
  <c i="6" r="BK190"/>
  <c r="J157"/>
  <c r="J126"/>
  <c r="BK148"/>
  <c r="BK200"/>
  <c r="BK157"/>
  <c r="BK141"/>
  <c r="BK173"/>
  <c r="BK126"/>
  <c r="J153"/>
  <c r="J200"/>
  <c r="BK159"/>
  <c r="BK132"/>
  <c r="J156"/>
  <c r="J190"/>
  <c r="BK153"/>
  <c i="2" r="BK150"/>
  <c r="J124"/>
  <c r="J128"/>
  <c r="BK140"/>
  <c r="BK143"/>
  <c r="BK123"/>
  <c r="J130"/>
  <c i="3" r="BK303"/>
  <c r="BK203"/>
  <c r="J143"/>
  <c r="BK297"/>
  <c r="J215"/>
  <c r="BK147"/>
  <c r="J314"/>
  <c r="J239"/>
  <c r="J190"/>
  <c r="BK332"/>
  <c r="J231"/>
  <c r="BK165"/>
  <c r="BK309"/>
  <c r="J313"/>
  <c r="BK213"/>
  <c r="BK359"/>
  <c r="BK263"/>
  <c r="J168"/>
  <c r="BK372"/>
  <c r="BK326"/>
  <c r="BK252"/>
  <c r="J187"/>
  <c r="J137"/>
  <c i="4" r="J138"/>
  <c r="J174"/>
  <c r="BK164"/>
  <c r="J154"/>
  <c r="J192"/>
  <c r="J228"/>
  <c r="BK189"/>
  <c r="J136"/>
  <c r="J178"/>
  <c r="BK130"/>
  <c i="5" r="J143"/>
  <c r="BK191"/>
  <c r="BK145"/>
  <c r="BK164"/>
  <c r="J184"/>
  <c r="J198"/>
  <c r="J145"/>
  <c r="BK170"/>
  <c r="J237"/>
  <c r="BK226"/>
  <c r="BK216"/>
  <c r="J195"/>
  <c r="J164"/>
  <c r="BK133"/>
  <c i="6" r="BK188"/>
  <c r="J138"/>
  <c r="J191"/>
  <c r="J142"/>
  <c r="BK185"/>
  <c r="J154"/>
  <c r="BK170"/>
  <c r="BK202"/>
  <c r="J148"/>
  <c r="BK174"/>
  <c r="BK130"/>
  <c r="BK154"/>
  <c r="J173"/>
  <c i="2" l="1" r="R120"/>
  <c r="R119"/>
  <c r="R118"/>
  <c i="3" r="R235"/>
  <c r="T251"/>
  <c r="P345"/>
  <c r="P344"/>
  <c i="4" r="P126"/>
  <c i="5" r="R130"/>
  <c r="R129"/>
  <c r="R194"/>
  <c i="3" r="P128"/>
  <c r="P292"/>
  <c r="R345"/>
  <c r="R344"/>
  <c i="4" r="T185"/>
  <c r="T205"/>
  <c i="5" r="BK130"/>
  <c r="BK194"/>
  <c r="J194"/>
  <c r="J104"/>
  <c i="6" r="BK155"/>
  <c r="J155"/>
  <c r="J100"/>
  <c i="2" r="T120"/>
  <c r="T119"/>
  <c r="T118"/>
  <c i="3" r="BK128"/>
  <c r="J128"/>
  <c r="J98"/>
  <c r="R292"/>
  <c r="BK345"/>
  <c r="J345"/>
  <c r="J106"/>
  <c i="4" r="P185"/>
  <c r="P205"/>
  <c i="5" r="BK147"/>
  <c r="J147"/>
  <c r="J103"/>
  <c i="6" r="BK139"/>
  <c r="J139"/>
  <c r="J99"/>
  <c r="T155"/>
  <c i="2" r="P120"/>
  <c r="P119"/>
  <c r="P118"/>
  <c i="1" r="AU95"/>
  <c i="3" r="R128"/>
  <c r="BK292"/>
  <c r="J292"/>
  <c r="J102"/>
  <c r="BK331"/>
  <c r="J331"/>
  <c r="J103"/>
  <c i="4" r="BK126"/>
  <c i="5" r="T130"/>
  <c r="T129"/>
  <c r="T194"/>
  <c i="6" r="R124"/>
  <c r="P155"/>
  <c r="T171"/>
  <c i="3" r="T235"/>
  <c r="BK251"/>
  <c r="J251"/>
  <c r="J101"/>
  <c r="R331"/>
  <c i="4" r="BK185"/>
  <c r="J185"/>
  <c r="J99"/>
  <c r="BK205"/>
  <c r="J205"/>
  <c r="J102"/>
  <c i="5" r="T147"/>
  <c r="T146"/>
  <c i="6" r="P124"/>
  <c r="P139"/>
  <c r="R171"/>
  <c r="BK187"/>
  <c r="J187"/>
  <c r="J102"/>
  <c i="3" r="P235"/>
  <c r="P251"/>
  <c r="P331"/>
  <c i="4" r="R126"/>
  <c i="5" r="P147"/>
  <c i="6" r="BK124"/>
  <c r="R139"/>
  <c r="P171"/>
  <c r="P187"/>
  <c i="3" r="BK235"/>
  <c r="J235"/>
  <c r="J99"/>
  <c r="R251"/>
  <c r="T345"/>
  <c r="T344"/>
  <c i="4" r="T126"/>
  <c r="T125"/>
  <c r="T124"/>
  <c i="5" r="P130"/>
  <c r="P129"/>
  <c r="P194"/>
  <c i="6" r="T139"/>
  <c r="BK171"/>
  <c r="J171"/>
  <c r="J101"/>
  <c r="T187"/>
  <c i="2" r="BK120"/>
  <c r="J120"/>
  <c r="J98"/>
  <c i="3" r="T128"/>
  <c r="T127"/>
  <c r="T126"/>
  <c r="T292"/>
  <c r="T331"/>
  <c i="4" r="R185"/>
  <c r="R205"/>
  <c i="5" r="R147"/>
  <c r="R146"/>
  <c i="6" r="T124"/>
  <c r="T123"/>
  <c r="T122"/>
  <c r="R155"/>
  <c r="R187"/>
  <c i="5" r="BK144"/>
  <c r="J144"/>
  <c r="J101"/>
  <c i="3" r="BK248"/>
  <c r="J248"/>
  <c r="J100"/>
  <c r="BK342"/>
  <c r="J342"/>
  <c r="J104"/>
  <c i="4" r="BK197"/>
  <c r="J197"/>
  <c r="J100"/>
  <c r="BK201"/>
  <c r="J201"/>
  <c r="J101"/>
  <c r="BK222"/>
  <c r="J222"/>
  <c r="J103"/>
  <c i="5" r="BK126"/>
  <c r="BK125"/>
  <c r="J125"/>
  <c r="J97"/>
  <c i="4" r="BK227"/>
  <c r="J227"/>
  <c r="J104"/>
  <c i="5" r="J130"/>
  <c r="J100"/>
  <c i="6" r="E85"/>
  <c r="BE141"/>
  <c r="BE142"/>
  <c r="BE146"/>
  <c r="BE148"/>
  <c r="BE154"/>
  <c r="BE158"/>
  <c r="BE168"/>
  <c r="BE169"/>
  <c r="BE170"/>
  <c r="BE186"/>
  <c r="J116"/>
  <c r="BE126"/>
  <c r="BE143"/>
  <c r="BE175"/>
  <c r="BE176"/>
  <c r="BE178"/>
  <c i="5" r="J126"/>
  <c r="J98"/>
  <c i="6" r="BE137"/>
  <c r="BE172"/>
  <c r="BE125"/>
  <c r="BE128"/>
  <c r="BE130"/>
  <c r="BE132"/>
  <c r="BE156"/>
  <c r="BE157"/>
  <c r="BE159"/>
  <c r="BE161"/>
  <c r="BE173"/>
  <c r="BE185"/>
  <c r="BE189"/>
  <c r="BE190"/>
  <c r="BE193"/>
  <c r="BE127"/>
  <c r="BE153"/>
  <c r="BE201"/>
  <c r="BE202"/>
  <c r="BE135"/>
  <c r="BE138"/>
  <c r="BE151"/>
  <c r="BE166"/>
  <c r="BE174"/>
  <c r="BE191"/>
  <c r="F119"/>
  <c r="BE140"/>
  <c r="BE144"/>
  <c r="BE183"/>
  <c r="BE188"/>
  <c r="BE195"/>
  <c r="BE163"/>
  <c r="BE180"/>
  <c r="BE198"/>
  <c r="BE200"/>
  <c i="5" r="J118"/>
  <c r="BE127"/>
  <c r="BE143"/>
  <c r="BE148"/>
  <c r="BE180"/>
  <c r="BE210"/>
  <c r="BE213"/>
  <c r="BE216"/>
  <c r="BE217"/>
  <c r="BE221"/>
  <c r="BE226"/>
  <c r="BE229"/>
  <c r="BE233"/>
  <c r="BE235"/>
  <c r="BE237"/>
  <c r="BE137"/>
  <c r="BE142"/>
  <c r="BE159"/>
  <c r="BE164"/>
  <c r="BE181"/>
  <c r="E85"/>
  <c r="BE150"/>
  <c r="BE195"/>
  <c r="BE207"/>
  <c r="BE133"/>
  <c r="BE158"/>
  <c r="BE168"/>
  <c r="BE169"/>
  <c r="BE171"/>
  <c r="BE177"/>
  <c r="BE198"/>
  <c r="BE206"/>
  <c r="BE131"/>
  <c r="BE145"/>
  <c r="BE155"/>
  <c r="BE156"/>
  <c r="BE172"/>
  <c r="BE184"/>
  <c r="BE188"/>
  <c r="BE191"/>
  <c r="BE197"/>
  <c i="4" r="J126"/>
  <c r="J98"/>
  <c i="5" r="BE154"/>
  <c r="BE157"/>
  <c r="BE173"/>
  <c r="F121"/>
  <c r="BE140"/>
  <c r="BE141"/>
  <c r="BE160"/>
  <c r="BE161"/>
  <c r="BE170"/>
  <c r="BE203"/>
  <c i="4" r="E114"/>
  <c r="BE160"/>
  <c r="BE162"/>
  <c r="BE164"/>
  <c r="BE181"/>
  <c r="BE127"/>
  <c r="BE138"/>
  <c r="BE147"/>
  <c r="BE154"/>
  <c r="BE158"/>
  <c r="BE212"/>
  <c i="3" r="BK344"/>
  <c r="J344"/>
  <c r="J105"/>
  <c r="BK127"/>
  <c r="BK126"/>
  <c r="J126"/>
  <c r="J96"/>
  <c i="4" r="F121"/>
  <c r="BE136"/>
  <c r="BE178"/>
  <c r="BE186"/>
  <c r="BE228"/>
  <c r="J89"/>
  <c r="BE156"/>
  <c r="BE168"/>
  <c r="BE171"/>
  <c r="BE215"/>
  <c r="BE219"/>
  <c r="BE183"/>
  <c r="BE133"/>
  <c r="BE150"/>
  <c r="BE202"/>
  <c r="BE206"/>
  <c r="BE130"/>
  <c r="BE174"/>
  <c r="BE189"/>
  <c r="BE192"/>
  <c r="BE198"/>
  <c r="BE223"/>
  <c i="3" r="BE143"/>
  <c r="BE179"/>
  <c r="BE201"/>
  <c r="BE210"/>
  <c r="BE263"/>
  <c r="BE313"/>
  <c r="BE319"/>
  <c r="BE334"/>
  <c r="BE340"/>
  <c r="BE363"/>
  <c r="BE367"/>
  <c r="BE372"/>
  <c r="J89"/>
  <c r="BE187"/>
  <c r="BE190"/>
  <c r="BE215"/>
  <c r="BE267"/>
  <c r="BE269"/>
  <c r="BE288"/>
  <c r="BE336"/>
  <c r="BE351"/>
  <c r="F92"/>
  <c r="BE140"/>
  <c r="BE145"/>
  <c r="BE157"/>
  <c r="BE165"/>
  <c r="BE168"/>
  <c r="BE181"/>
  <c r="BE198"/>
  <c r="BE221"/>
  <c r="BE285"/>
  <c r="BE332"/>
  <c r="BE349"/>
  <c r="BE359"/>
  <c r="BE333"/>
  <c r="E85"/>
  <c r="BE176"/>
  <c r="BE182"/>
  <c r="BE183"/>
  <c r="BE203"/>
  <c r="BE205"/>
  <c r="BE225"/>
  <c r="BE227"/>
  <c r="BE239"/>
  <c r="BE296"/>
  <c r="BE297"/>
  <c r="BE298"/>
  <c r="BE343"/>
  <c r="BE346"/>
  <c r="BE132"/>
  <c r="BE134"/>
  <c r="BE137"/>
  <c r="BE147"/>
  <c r="BE150"/>
  <c r="BE154"/>
  <c r="BE184"/>
  <c r="BE192"/>
  <c r="BE194"/>
  <c r="BE196"/>
  <c r="BE233"/>
  <c r="BE236"/>
  <c r="BE257"/>
  <c r="BE299"/>
  <c r="BE300"/>
  <c r="BE303"/>
  <c r="BE304"/>
  <c r="BE309"/>
  <c r="BE326"/>
  <c r="BE129"/>
  <c r="BE185"/>
  <c r="BE213"/>
  <c r="BE217"/>
  <c r="BE223"/>
  <c r="BE244"/>
  <c r="BE249"/>
  <c r="BE311"/>
  <c r="BE314"/>
  <c r="BE329"/>
  <c r="BE338"/>
  <c r="BE355"/>
  <c i="2" r="BK119"/>
  <c r="BK118"/>
  <c r="J118"/>
  <c r="J96"/>
  <c i="3" r="BE144"/>
  <c r="BE160"/>
  <c r="BE174"/>
  <c r="BE208"/>
  <c r="BE219"/>
  <c r="BE229"/>
  <c r="BE231"/>
  <c r="BE252"/>
  <c r="BE255"/>
  <c r="BE265"/>
  <c r="BE272"/>
  <c r="BE277"/>
  <c r="BE281"/>
  <c r="BE293"/>
  <c r="BE306"/>
  <c r="BE324"/>
  <c i="2" r="BE124"/>
  <c r="BE135"/>
  <c r="E108"/>
  <c r="BE133"/>
  <c r="BE140"/>
  <c r="BE141"/>
  <c r="BE144"/>
  <c r="F92"/>
  <c r="BE137"/>
  <c r="BE150"/>
  <c r="J112"/>
  <c r="BE127"/>
  <c r="BE129"/>
  <c r="BE134"/>
  <c r="BE145"/>
  <c r="BE122"/>
  <c r="BE126"/>
  <c r="BE130"/>
  <c r="BE136"/>
  <c r="BE138"/>
  <c r="BE143"/>
  <c r="BE121"/>
  <c r="BE123"/>
  <c r="BE125"/>
  <c r="BE128"/>
  <c r="BE142"/>
  <c r="BE148"/>
  <c r="BE139"/>
  <c i="3" r="J34"/>
  <c i="1" r="AW96"/>
  <c i="6" r="F34"/>
  <c i="1" r="BA99"/>
  <c i="2" r="J34"/>
  <c i="1" r="AW95"/>
  <c i="4" r="J34"/>
  <c i="1" r="AW97"/>
  <c i="4" r="F36"/>
  <c i="1" r="BC97"/>
  <c i="5" r="F37"/>
  <c i="1" r="BD98"/>
  <c i="2" r="F37"/>
  <c i="1" r="BD95"/>
  <c i="3" r="F37"/>
  <c i="1" r="BD96"/>
  <c i="6" r="J34"/>
  <c i="1" r="AW99"/>
  <c i="2" r="F35"/>
  <c i="1" r="BB95"/>
  <c i="4" r="F34"/>
  <c i="1" r="BA97"/>
  <c i="5" r="F34"/>
  <c i="1" r="BA98"/>
  <c i="6" r="F35"/>
  <c i="1" r="BB99"/>
  <c i="3" r="F36"/>
  <c i="1" r="BC96"/>
  <c i="5" r="F36"/>
  <c i="1" r="BC98"/>
  <c i="3" r="F34"/>
  <c i="1" r="BA96"/>
  <c i="5" r="F35"/>
  <c i="1" r="BB98"/>
  <c i="2" r="F34"/>
  <c i="1" r="BA95"/>
  <c i="3" r="F35"/>
  <c i="1" r="BB96"/>
  <c i="6" r="F37"/>
  <c i="1" r="BD99"/>
  <c i="2" r="F36"/>
  <c i="1" r="BC95"/>
  <c i="4" r="F37"/>
  <c i="1" r="BD97"/>
  <c i="4" r="F35"/>
  <c i="1" r="BB97"/>
  <c i="5" r="J34"/>
  <c i="1" r="AW98"/>
  <c i="6" r="F36"/>
  <c i="1" r="BC99"/>
  <c i="6" l="1" r="P123"/>
  <c r="P122"/>
  <c i="1" r="AU99"/>
  <c i="5" r="P146"/>
  <c i="6" r="BK123"/>
  <c r="J123"/>
  <c r="J97"/>
  <c i="5" r="P124"/>
  <c i="1" r="AU98"/>
  <c i="5" r="T124"/>
  <c r="R124"/>
  <c i="4" r="R125"/>
  <c r="R124"/>
  <c i="3" r="R127"/>
  <c r="R126"/>
  <c i="6" r="R123"/>
  <c r="R122"/>
  <c i="5" r="BK129"/>
  <c r="J129"/>
  <c r="J99"/>
  <c i="4" r="BK125"/>
  <c r="J125"/>
  <c r="J97"/>
  <c r="P125"/>
  <c r="P124"/>
  <c i="1" r="AU97"/>
  <c i="3" r="P127"/>
  <c r="P126"/>
  <c i="1" r="AU96"/>
  <c i="5" r="BK146"/>
  <c r="J146"/>
  <c r="J102"/>
  <c i="6" r="J124"/>
  <c r="J98"/>
  <c i="3" r="J127"/>
  <c r="J97"/>
  <c i="2" r="J119"/>
  <c r="J97"/>
  <c r="J30"/>
  <c i="1" r="AG95"/>
  <c i="4" r="F33"/>
  <c i="1" r="AZ97"/>
  <c r="BD94"/>
  <c r="W33"/>
  <c r="BB94"/>
  <c r="AX94"/>
  <c r="BC94"/>
  <c r="AY94"/>
  <c i="2" r="F33"/>
  <c i="1" r="AZ95"/>
  <c i="6" r="F33"/>
  <c i="1" r="AZ99"/>
  <c r="BA94"/>
  <c r="AW94"/>
  <c r="AK30"/>
  <c i="3" r="J33"/>
  <c i="1" r="AV96"/>
  <c r="AT96"/>
  <c i="2" r="J33"/>
  <c i="1" r="AV95"/>
  <c r="AT95"/>
  <c i="5" r="J33"/>
  <c i="1" r="AV98"/>
  <c r="AT98"/>
  <c i="3" r="J30"/>
  <c i="1" r="AG96"/>
  <c i="4" r="J33"/>
  <c i="1" r="AV97"/>
  <c r="AT97"/>
  <c i="3" r="F33"/>
  <c i="1" r="AZ96"/>
  <c i="5" r="F33"/>
  <c i="1" r="AZ98"/>
  <c i="6" r="J33"/>
  <c i="1" r="AV99"/>
  <c r="AT99"/>
  <c i="5" l="1" r="BK124"/>
  <c r="J124"/>
  <c i="4" r="BK124"/>
  <c r="J124"/>
  <c r="J96"/>
  <c i="6" r="BK122"/>
  <c r="J122"/>
  <c i="1" r="AN96"/>
  <c r="AN95"/>
  <c i="3" r="J39"/>
  <c i="2" r="J39"/>
  <c i="1" r="AU94"/>
  <c r="W30"/>
  <c r="AZ94"/>
  <c r="AV94"/>
  <c r="AK29"/>
  <c i="5" r="J30"/>
  <c i="1" r="AG98"/>
  <c i="6" r="J30"/>
  <c i="1" r="AG99"/>
  <c r="W32"/>
  <c r="W31"/>
  <c i="6" l="1" r="J39"/>
  <c i="5" r="J39"/>
  <c r="J96"/>
  <c i="6" r="J96"/>
  <c i="1" r="AN98"/>
  <c r="AN99"/>
  <c i="4" r="J30"/>
  <c i="1" r="AG97"/>
  <c r="AN97"/>
  <c r="AT94"/>
  <c r="W29"/>
  <c i="4" l="1" r="J39"/>
  <c i="1"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<sst xmlns="http://schemas.openxmlformats.org/spreadsheetml/2006/main">
  <si>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</si>
  <si>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</si>
  <si>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</si>
  <si>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</si>
  <si>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</si>
  <si>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{159ab3b5-914f-4841-89b3-96785826ef18}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</si>
  <si>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</si>
  <si>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</si>
  <si>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</si>
  <si>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</si>
  <si>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</si>
  <si>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</si>
  <si>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</si>
  <si>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</si>
  <si>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20181118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</si>
  <si>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</si>
  <si>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</si>
  <si>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parkovacích stání na ul. Volgogradská 55-57</t>
  </si>
  <si>
    <t>KSO:</t>
  </si>
  <si>
    <t>CC-CZ:</t>
  </si>
  <si>
    <t>Místo:</t>
  </si>
  <si>
    <t>ul. Volgogradská 55-57</t>
  </si>
  <si>
    <t>Datum:</t>
  </si>
  <si>
    <t>18. 11. 2018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</si>
  <si>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</si>
  <si>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</si>
  <si>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</si>
  <si>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</si>
  <si>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</si>
  <si>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</si>
  <si>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</si>
  <si>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</si>
  <si>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</si>
  <si>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</si>
  <si>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</si>
  <si>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</si>
  <si>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</si>
  <si>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</si>
  <si>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</si>
  <si>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</si>
  <si>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</si>
  <si>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</si>
  <si>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</si>
  <si>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</si>
  <si>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</si>
  <si>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</si>
  <si>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</si>
  <si>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</si>
  <si>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</si>
  <si>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</si>
  <si>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</si>
  <si>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</si>
  <si>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</si>
  <si>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</si>
  <si>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</si>
  <si>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</si>
  <si>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</si>
  <si>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</si>
  <si>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</si>
  <si>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</si>
  <si>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</si>
  <si>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</si>
  <si>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</si>
  <si>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</si>
  <si>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</si>
  <si>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</si>
  <si>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</si>
  <si>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</si>
  <si>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</si>
  <si>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</si>
  <si>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</si>
  <si>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</si>
  <si>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</si>
  <si>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</si>
  <si>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</si>
  <si>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</si>
  <si>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</si>
  <si>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</si>
  <si>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</si>
  <si>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</si>
  <si>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</si>
  <si>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</si>
  <si>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</si>
  <si>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</si>
  <si>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{b9d0f575-11d8-4247-8a6d-4c2e87c61109}</t>
  </si>
  <si>
    <t>2</t>
  </si>
  <si>
    <t>001</t>
  </si>
  <si>
    <t>SO 101 PARKOVIŠTĚ</t>
  </si>
  <si>
    <t>{0c3b9ce4-2449-4b90-a572-d42d65b9f4ea}</t>
  </si>
  <si>
    <t>002</t>
  </si>
  <si>
    <t>SO 301 DEŠŤOVÁ KANALIZACE</t>
  </si>
  <si>
    <t>{50fba6ab-fb57-4946-94fa-d9ab696ec3ca}</t>
  </si>
  <si>
    <t>003</t>
  </si>
  <si>
    <t>SO 401 VEŘEJNÉ OSVĚTLENÍ</t>
  </si>
  <si>
    <t>{27d84013-9a4f-4526-8801-967dadca6daf}</t>
  </si>
  <si>
    <t>004</t>
  </si>
  <si>
    <t>5-LETÁ UDRŽOVACÍ PÉČE</t>
  </si>
  <si>
    <t>{a7b4731a-f6ee-4d0c-b9a7-c56187856838}</t>
  </si>
  <si>
    <t>ploty</t>
  </si>
  <si>
    <t>m</t>
  </si>
  <si>
    <t>110</t>
  </si>
  <si>
    <t>KRYCÍ LIST SOUPISU PRACÍ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</si>
  <si>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</si>
  <si>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</si>
  <si>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</si>
  <si>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</si>
  <si>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</si>
  <si>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</si>
  <si>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</si>
  <si>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</si>
  <si>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</si>
  <si>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</si>
  <si>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</si>
  <si>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</si>
  <si>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</si>
  <si>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</si>
  <si>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</si>
  <si>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</si>
  <si>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</si>
  <si>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</si>
  <si>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</si>
  <si>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</si>
  <si>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</si>
  <si>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</si>
  <si>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</si>
  <si>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</si>
  <si>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</si>
  <si>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</si>
  <si>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</si>
  <si>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</si>
  <si>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</si>
  <si>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</si>
  <si>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</si>
  <si>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</si>
  <si>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1304646982</t>
  </si>
  <si>
    <t>Administrativní činnost pro zajištění záborů pozemků, uzavírek komunikací a dopravních opatření</t>
  </si>
  <si>
    <t>-239453222</t>
  </si>
  <si>
    <t>3</t>
  </si>
  <si>
    <t>022</t>
  </si>
  <si>
    <t xml:space="preserve">aktualizace dokladových částí  projektové  dokumentace</t>
  </si>
  <si>
    <t>1502453282</t>
  </si>
  <si>
    <t>Koordinační a kompletační činnost dodavatele</t>
  </si>
  <si>
    <t>-2045166689</t>
  </si>
  <si>
    <t>Náklady na veškeré energie související s realizací akce</t>
  </si>
  <si>
    <t>-370043508</t>
  </si>
  <si>
    <t>6</t>
  </si>
  <si>
    <t>005</t>
  </si>
  <si>
    <t>Zábory cizích pozemků (veřejných i soukromých)</t>
  </si>
  <si>
    <t>-1401689166</t>
  </si>
  <si>
    <t>7</t>
  </si>
  <si>
    <t>006</t>
  </si>
  <si>
    <t>Geodetické zaměření realizovaných objektů</t>
  </si>
  <si>
    <t>1143895727</t>
  </si>
  <si>
    <t>007</t>
  </si>
  <si>
    <t xml:space="preserve">Zpracování dokumentace skutečného provedení stavby </t>
  </si>
  <si>
    <t>-2081624783</t>
  </si>
  <si>
    <t>9</t>
  </si>
  <si>
    <t>008</t>
  </si>
  <si>
    <t>Vyhotovení geometrických plánů pro vklad do KN</t>
  </si>
  <si>
    <t>-1578546393</t>
  </si>
  <si>
    <t>10</t>
  </si>
  <si>
    <t>009</t>
  </si>
  <si>
    <t>Statické zatěžovací zkoušky zhutnění</t>
  </si>
  <si>
    <t>kus</t>
  </si>
  <si>
    <t>578737743</t>
  </si>
  <si>
    <t>VV</t>
  </si>
  <si>
    <t>dle B1.1</t>
  </si>
  <si>
    <t>11</t>
  </si>
  <si>
    <t>010</t>
  </si>
  <si>
    <t>Dočasné dopravní značení a čištění tohoto značení po dobu realizace akce</t>
  </si>
  <si>
    <t>2029833321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</si>
  <si>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</si>
  <si>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</si>
  <si>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</si>
  <si>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460669664</t>
  </si>
  <si>
    <t>13</t>
  </si>
  <si>
    <t>012</t>
  </si>
  <si>
    <t xml:space="preserve">Informační tabule s údaji o stavbě (velikost cca 1,5 x 1 m – dle grafického návrhu investora) </t>
  </si>
  <si>
    <t>-360216046</t>
  </si>
  <si>
    <t>14</t>
  </si>
  <si>
    <t>013</t>
  </si>
  <si>
    <t xml:space="preserve">zařízení staveniště zhotovitele - chemické WC </t>
  </si>
  <si>
    <t>-1664813062</t>
  </si>
  <si>
    <t>014</t>
  </si>
  <si>
    <t>Náklady za vypouštění čerpané podzemní vody do veřejné kanalizace</t>
  </si>
  <si>
    <t>337417792</t>
  </si>
  <si>
    <t>16</t>
  </si>
  <si>
    <t>015</t>
  </si>
  <si>
    <t xml:space="preserve">dočasné zajištění podzemních sítí  proti poškození</t>
  </si>
  <si>
    <t>-1468286849</t>
  </si>
  <si>
    <t>17</t>
  </si>
  <si>
    <t>016</t>
  </si>
  <si>
    <t>Čistění komunikací</t>
  </si>
  <si>
    <t>673369395</t>
  </si>
  <si>
    <t>18</t>
  </si>
  <si>
    <t>017</t>
  </si>
  <si>
    <t xml:space="preserve">Náklady na vytýčení stavby </t>
  </si>
  <si>
    <t>2077789545</t>
  </si>
  <si>
    <t>19</t>
  </si>
  <si>
    <t>018</t>
  </si>
  <si>
    <t>Náklady na projektovou (dílenskou) dokumentaci zhotovitele</t>
  </si>
  <si>
    <t>-459762991</t>
  </si>
  <si>
    <t>20</t>
  </si>
  <si>
    <t>019</t>
  </si>
  <si>
    <t xml:space="preserve">Pasportizace území před zahájením stavby  dle požadavku odboru dopravy</t>
  </si>
  <si>
    <t>1690410552</t>
  </si>
  <si>
    <t>020</t>
  </si>
  <si>
    <t>kompletní dokumentace ke kolaudaci stavby - provozní řády, revize a ostatní nutné doklady</t>
  </si>
  <si>
    <t>220053863</t>
  </si>
  <si>
    <t>22</t>
  </si>
  <si>
    <t>021</t>
  </si>
  <si>
    <t>botanický a ornitologický průzkum</t>
  </si>
  <si>
    <t>-2006911485</t>
  </si>
  <si>
    <t>23</t>
  </si>
  <si>
    <t>K</t>
  </si>
  <si>
    <t>119003227</t>
  </si>
  <si>
    <t>Mobilní plotová zábrana vyplněná dráty výšky do 2,2 m pro zabezpečení výkopu zřízení</t>
  </si>
  <si>
    <t>2005356291</t>
  </si>
  <si>
    <t>dle E2.b.2</t>
  </si>
  <si>
    <t>24</t>
  </si>
  <si>
    <t>119003228</t>
  </si>
  <si>
    <t>Mobilní plotová zábrana vyplněná dráty výšky do 2,2 m pro zabezpečení výkopu odstranění</t>
  </si>
  <si>
    <t>2026067869</t>
  </si>
  <si>
    <t>25</t>
  </si>
  <si>
    <t>R001N</t>
  </si>
  <si>
    <t>náklady za pronájem mobilního oplocení po dobu 3 měsíců</t>
  </si>
  <si>
    <t>-26587168</t>
  </si>
  <si>
    <t>asfalt</t>
  </si>
  <si>
    <t>m2</t>
  </si>
  <si>
    <t>407,7</t>
  </si>
  <si>
    <t>bo1025</t>
  </si>
  <si>
    <t>2,2</t>
  </si>
  <si>
    <t>bo1530</t>
  </si>
  <si>
    <t>127,37</t>
  </si>
  <si>
    <t>drenáž</t>
  </si>
  <si>
    <t>48,9</t>
  </si>
  <si>
    <t>fréza</t>
  </si>
  <si>
    <t>294</t>
  </si>
  <si>
    <t>chráničky</t>
  </si>
  <si>
    <t>10,5</t>
  </si>
  <si>
    <t>kostky</t>
  </si>
  <si>
    <t>97,78</t>
  </si>
  <si>
    <t>001 - SO 101 PARKOVIŠTĚ</t>
  </si>
  <si>
    <t>litý</t>
  </si>
  <si>
    <t>29</t>
  </si>
  <si>
    <t>lože</t>
  </si>
  <si>
    <t>m3</t>
  </si>
  <si>
    <t>0,734</t>
  </si>
  <si>
    <t>napojení</t>
  </si>
  <si>
    <t>27,76</t>
  </si>
  <si>
    <t>odkop</t>
  </si>
  <si>
    <t>489,927</t>
  </si>
  <si>
    <t>odvoz</t>
  </si>
  <si>
    <t>504,597</t>
  </si>
  <si>
    <t>parking</t>
  </si>
  <si>
    <t>205,5</t>
  </si>
  <si>
    <t>pěší</t>
  </si>
  <si>
    <t>1,5</t>
  </si>
  <si>
    <t>rýhy</t>
  </si>
  <si>
    <t>14,67</t>
  </si>
  <si>
    <t>slepci</t>
  </si>
  <si>
    <t>textilie</t>
  </si>
  <si>
    <t>113,155</t>
  </si>
  <si>
    <t>textilie2</t>
  </si>
  <si>
    <t>616,2</t>
  </si>
  <si>
    <t>trávník</t>
  </si>
  <si>
    <t>,2</t>
  </si>
  <si>
    <t>80</t>
  </si>
  <si>
    <t>voda</t>
  </si>
  <si>
    <t>1,2</t>
  </si>
  <si>
    <t>zásyp</t>
  </si>
  <si>
    <t>13,936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</si>
  <si>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</si>
  <si>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</si>
  <si>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</si>
  <si>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</si>
  <si>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</si>
  <si>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</si>
  <si>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</si>
  <si>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</si>
  <si>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</si>
  <si>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</si>
  <si>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111101101</t>
  </si>
  <si>
    <t>Odstranění travin z celkové plochy do 0,1 ha</t>
  </si>
  <si>
    <t>ha</t>
  </si>
  <si>
    <t>934034602</t>
  </si>
  <si>
    <t xml:space="preserve">dle A4,  B1.1</t>
  </si>
  <si>
    <t>skrývka</t>
  </si>
  <si>
    <t>(89,3/(1,1*0,2))*0,0001</t>
  </si>
  <si>
    <t>111151111</t>
  </si>
  <si>
    <t>Pokosení trávníku parterového plochy do 1000 m2 s odvozem do 20 km v rovině a svahu do 1:5</t>
  </si>
  <si>
    <t>1356729028</t>
  </si>
  <si>
    <t>trávník*3</t>
  </si>
  <si>
    <t>111212351</t>
  </si>
  <si>
    <t>Odstranění nevhodných dřevin do 100 m2 výšky nad 1m s odstraněním pařezů v rovině nebo svahu 1:5</t>
  </si>
  <si>
    <t>610429480</t>
  </si>
  <si>
    <t>dle B1.2.1</t>
  </si>
  <si>
    <t>7*2</t>
  </si>
  <si>
    <t>112101101</t>
  </si>
  <si>
    <t>Odstranění stromů listnatých průměru kmene do 300 mm</t>
  </si>
  <si>
    <t>-504084453</t>
  </si>
  <si>
    <t>112101102</t>
  </si>
  <si>
    <t>Odstranění stromů listnatých průměru kmene do 500 mm</t>
  </si>
  <si>
    <t>-814636077</t>
  </si>
  <si>
    <t>112201112</t>
  </si>
  <si>
    <t>Odstranění pařezů D do 0,3 m v rovině a svahu 1:5 s odklizením do 20 m a zasypáním jámy</t>
  </si>
  <si>
    <t>1921646340</t>
  </si>
  <si>
    <t>112201115</t>
  </si>
  <si>
    <t>Odstranění pařezů D do 0,6 m v rovině a svahu 1:5 s odklizením do 20 m a zasypáním jámy</t>
  </si>
  <si>
    <t>727844353</t>
  </si>
  <si>
    <t>113107232</t>
  </si>
  <si>
    <t>Odstranění podkladu z betonu prostého tl 300 mm strojně pl přes 200 m2</t>
  </si>
  <si>
    <t>-929665517</t>
  </si>
  <si>
    <t>113107333</t>
  </si>
  <si>
    <t>Odstranění podkladu z betonu prostého tl 400 mm strojně pl do 50 m2</t>
  </si>
  <si>
    <t>-1654308973</t>
  </si>
  <si>
    <t>dle E2.b.1</t>
  </si>
  <si>
    <t>113107342</t>
  </si>
  <si>
    <t>Odstranění podkladu živičného tl 100 mm strojně pl do 50 m2</t>
  </si>
  <si>
    <t>-879031355</t>
  </si>
  <si>
    <t>litý asfalt</t>
  </si>
  <si>
    <t>113154264</t>
  </si>
  <si>
    <t>Frézování živičného krytu tl 100 mm pruh š 2 m pl do 1000 m2 s překážkami v trase</t>
  </si>
  <si>
    <t>-2113975021</t>
  </si>
  <si>
    <t>113202111</t>
  </si>
  <si>
    <t>Vytrhání obrub krajníků obrubníků stojatých</t>
  </si>
  <si>
    <t>1003278838</t>
  </si>
  <si>
    <t>dle E2.b; B1.2.1</t>
  </si>
  <si>
    <t>9,7+3,6+15,8+3+1,1+22,6+3+3+1,2+2*(9+5,5)</t>
  </si>
  <si>
    <t>120001101</t>
  </si>
  <si>
    <t>Příplatek za ztížení vykopávky v blízkosti podzemního vedení</t>
  </si>
  <si>
    <t>-461639376</t>
  </si>
  <si>
    <t>dle A2</t>
  </si>
  <si>
    <t>veolia, cetin, UPC, VO, čez, poda</t>
  </si>
  <si>
    <t>0,5*2*(22+4+8+7+2+10,5+7,5)</t>
  </si>
  <si>
    <t>Součet</t>
  </si>
  <si>
    <t>121101102</t>
  </si>
  <si>
    <t>Sejmutí ornice s přemístěním na vzdálenost do 100 m</t>
  </si>
  <si>
    <t>1855963160</t>
  </si>
  <si>
    <t>dle A4</t>
  </si>
  <si>
    <t>89,3</t>
  </si>
  <si>
    <t>122201102</t>
  </si>
  <si>
    <t>Odkopávky a prokopávky nezapažené v hornině tř. 3 objem do 1000 m3</t>
  </si>
  <si>
    <t>678596224</t>
  </si>
  <si>
    <t>dle B1.1; B1.2.1</t>
  </si>
  <si>
    <t>parking*0,67</t>
  </si>
  <si>
    <t>(pěší+slepci)*0,54</t>
  </si>
  <si>
    <t>asfalt*0,86</t>
  </si>
  <si>
    <t>122201109</t>
  </si>
  <si>
    <t>Příplatek za lepivost u odkopávek v hornině tř. 1 až 3</t>
  </si>
  <si>
    <t>1279104277</t>
  </si>
  <si>
    <t>132201101</t>
  </si>
  <si>
    <t>Hloubení rýh š do 600 mm v hornině tř. 3 objemu do 100 m3</t>
  </si>
  <si>
    <t>-481362352</t>
  </si>
  <si>
    <t>dle B1.2.1; B1.2.3</t>
  </si>
  <si>
    <t>drenáž*0,5*0,6</t>
  </si>
  <si>
    <t>132201109</t>
  </si>
  <si>
    <t>Příplatek za lepivost k hloubení rýh š do 600 mm v hornině tř. 3</t>
  </si>
  <si>
    <t>-19327636</t>
  </si>
  <si>
    <t>162301401</t>
  </si>
  <si>
    <t>Vodorovné přemístění větví stromů listnatých do 5 km D kmene do 300 mm</t>
  </si>
  <si>
    <t>1490581285</t>
  </si>
  <si>
    <t>162301411</t>
  </si>
  <si>
    <t>Vodorovné přemístění kmenů stromů listnatých do 5 km D kmene do 300 mm</t>
  </si>
  <si>
    <t>997173115</t>
  </si>
  <si>
    <t>162301421</t>
  </si>
  <si>
    <t>Vodorovné přemístění pařezů do 5 km D do 300 mm</t>
  </si>
  <si>
    <t>-1800258798</t>
  </si>
  <si>
    <t>162301423</t>
  </si>
  <si>
    <t>Vodorovné přemístění pařezů do 5 km D do 700 mm</t>
  </si>
  <si>
    <t>1102121039</t>
  </si>
  <si>
    <t>162701105</t>
  </si>
  <si>
    <t>Vodorovné přemístění do 10000 m výkopku/sypaniny z horniny tř. 1 až 4</t>
  </si>
  <si>
    <t>-1982555355</t>
  </si>
  <si>
    <t>odkop+rýhy</t>
  </si>
  <si>
    <t>162701109</t>
  </si>
  <si>
    <t>Příplatek k vodorovnému přemístění výkopku/sypaniny z horniny tř. 1 až 4 ZKD 1000 m přes 10000 m</t>
  </si>
  <si>
    <t>1214532923</t>
  </si>
  <si>
    <t>dalších 15km</t>
  </si>
  <si>
    <t>15*odvoz</t>
  </si>
  <si>
    <t>167101102</t>
  </si>
  <si>
    <t>Nakládání výkopku z hornin tř. 1 až 4 přes 100 m3</t>
  </si>
  <si>
    <t>-1635787736</t>
  </si>
  <si>
    <t>26</t>
  </si>
  <si>
    <t>171201201</t>
  </si>
  <si>
    <t>Uložení sypaniny na skládky</t>
  </si>
  <si>
    <t>-347447399</t>
  </si>
  <si>
    <t>27</t>
  </si>
  <si>
    <t>171201211</t>
  </si>
  <si>
    <t>Poplatek za uložení odpadu ze sypaniny na skládce (skládkovné)</t>
  </si>
  <si>
    <t>t</t>
  </si>
  <si>
    <t>-1632036774</t>
  </si>
  <si>
    <t>1,7*odvoz</t>
  </si>
  <si>
    <t>28</t>
  </si>
  <si>
    <t>174101101</t>
  </si>
  <si>
    <t>Zásyp jam, šachet rýh nebo kolem objektů sypaninou se zhutněním</t>
  </si>
  <si>
    <t>465716240</t>
  </si>
  <si>
    <t>rýhy-lože</t>
  </si>
  <si>
    <t>583442000</t>
  </si>
  <si>
    <t>štěrkodrť frakce 0-63 třída C</t>
  </si>
  <si>
    <t>-2075711899</t>
  </si>
  <si>
    <t>zásyp drenáže</t>
  </si>
  <si>
    <t>zásyp*1,9</t>
  </si>
  <si>
    <t>30</t>
  </si>
  <si>
    <t>181301102</t>
  </si>
  <si>
    <t>Rozprostření ornice tl vrstvy do 150 mm pl do 500 m2 v rovině nebo ve svahu do 1:5</t>
  </si>
  <si>
    <t>-1862445236</t>
  </si>
  <si>
    <t>31</t>
  </si>
  <si>
    <t>25234001</t>
  </si>
  <si>
    <t>herbicid totální systémový neselektivní</t>
  </si>
  <si>
    <t>litr</t>
  </si>
  <si>
    <t>2035765695</t>
  </si>
  <si>
    <t>(8*trávník)/10000</t>
  </si>
  <si>
    <t>32</t>
  </si>
  <si>
    <t>181411131</t>
  </si>
  <si>
    <t>Založení parkového trávníku výsevem plochy do 1000 m2 v rovině a ve svahu do 1:5</t>
  </si>
  <si>
    <t>397591537</t>
  </si>
  <si>
    <t>33</t>
  </si>
  <si>
    <t>005724200</t>
  </si>
  <si>
    <t>osivo směs travní parková okrasná</t>
  </si>
  <si>
    <t>kg</t>
  </si>
  <si>
    <t>973448789</t>
  </si>
  <si>
    <t>trávník*0,03</t>
  </si>
  <si>
    <t>34</t>
  </si>
  <si>
    <t>181951102</t>
  </si>
  <si>
    <t>Úprava pláně v hornině tř. 1 až 4 se zhutněním</t>
  </si>
  <si>
    <t>-1614211047</t>
  </si>
  <si>
    <t>pěší+parking+slepci+asfalt</t>
  </si>
  <si>
    <t>35</t>
  </si>
  <si>
    <t>183403114</t>
  </si>
  <si>
    <t>Obdělání půdy kultivátorováním v rovině a svahu do 1:5</t>
  </si>
  <si>
    <t>233812009</t>
  </si>
  <si>
    <t>36</t>
  </si>
  <si>
    <t>183403153</t>
  </si>
  <si>
    <t>Obdělání půdy hrabáním v rovině a svahu do 1:5</t>
  </si>
  <si>
    <t>1575272978</t>
  </si>
  <si>
    <t>37</t>
  </si>
  <si>
    <t>183403161</t>
  </si>
  <si>
    <t>Obdělání půdy válením v rovině a svahu do 1:5</t>
  </si>
  <si>
    <t>-586259246</t>
  </si>
  <si>
    <t>38</t>
  </si>
  <si>
    <t>183552431</t>
  </si>
  <si>
    <t>Hnojení tekutými hnojivy se zapravením do půdy v množství do 2 t/ha ploch do 5 ha sklonu do 5°</t>
  </si>
  <si>
    <t>1549820035</t>
  </si>
  <si>
    <t>trávník*0,0001</t>
  </si>
  <si>
    <t>39</t>
  </si>
  <si>
    <t>R80113</t>
  </si>
  <si>
    <t>provedení náhradní výsadby - Pseudotsuga menziesii vel=200-250cm, sadovnicky zapěstované dřeviny s balem</t>
  </si>
  <si>
    <t>-418601449</t>
  </si>
  <si>
    <t>40</t>
  </si>
  <si>
    <t>R803</t>
  </si>
  <si>
    <t>náhradní výsadba - Pyrus comunis "Beech Hill" - 14-16cm, komplet</t>
  </si>
  <si>
    <t>-547205199</t>
  </si>
  <si>
    <t>41</t>
  </si>
  <si>
    <t>184802111</t>
  </si>
  <si>
    <t>Chemické odplevelení před založením kultury nad 20 m2 postřikem na široko v rovině a svahu do 1:5</t>
  </si>
  <si>
    <t>-1338645943</t>
  </si>
  <si>
    <t>42</t>
  </si>
  <si>
    <t>R101</t>
  </si>
  <si>
    <t xml:space="preserve">Trávníkový substrát  </t>
  </si>
  <si>
    <t>1730241604</t>
  </si>
  <si>
    <t>(0,15*trávník)/2,5</t>
  </si>
  <si>
    <t>43</t>
  </si>
  <si>
    <t>185804312</t>
  </si>
  <si>
    <t>Zalití rostlin vodou plocha přes 20 m2</t>
  </si>
  <si>
    <t>1242563209</t>
  </si>
  <si>
    <t>0,015*trávník</t>
  </si>
  <si>
    <t>44</t>
  </si>
  <si>
    <t>185851121</t>
  </si>
  <si>
    <t>Dovoz vody pro zálivku rostlin za vzdálenost do 1000 m</t>
  </si>
  <si>
    <t>364694626</t>
  </si>
  <si>
    <t>45</t>
  </si>
  <si>
    <t>185851129</t>
  </si>
  <si>
    <t>Příplatek k dovozu vody pro zálivku rostlin do 1000 m ZKD 1000 m</t>
  </si>
  <si>
    <t>1184424316</t>
  </si>
  <si>
    <t>24*voda</t>
  </si>
  <si>
    <t>Zakládání</t>
  </si>
  <si>
    <t>46</t>
  </si>
  <si>
    <t>212755214</t>
  </si>
  <si>
    <t>Trativody z drenážních trubek plastových flexibilních D 100 mm bez lože</t>
  </si>
  <si>
    <t>-871362134</t>
  </si>
  <si>
    <t>20,5+5+16,8+2,8+3,8</t>
  </si>
  <si>
    <t>47</t>
  </si>
  <si>
    <t>213141111</t>
  </si>
  <si>
    <t>Zřízení vrstvy z geotextilie v rovině nebo ve sklonu do 1:5 š do 3 m</t>
  </si>
  <si>
    <t>1604875894</t>
  </si>
  <si>
    <t>dle B1.2.3; B1.2.4</t>
  </si>
  <si>
    <t>pěší+slepci+parking+asfalt</t>
  </si>
  <si>
    <t>drenáž*3,14*0,1+drenáž*0,5*4</t>
  </si>
  <si>
    <t>48</t>
  </si>
  <si>
    <t>693110620RR</t>
  </si>
  <si>
    <t>netkaná geotextilie z PP 300g/m²; stat.protržení CBR min 2kN</t>
  </si>
  <si>
    <t>-1666226788</t>
  </si>
  <si>
    <t>Přepočteno koeficientem 1,2 (pro prořez a přesahy 20%)</t>
  </si>
  <si>
    <t>textilie+textilie2</t>
  </si>
  <si>
    <t>729,355*1,2 'Přepočtené koeficientem množství</t>
  </si>
  <si>
    <t>Vodorovné konstrukce</t>
  </si>
  <si>
    <t>49</t>
  </si>
  <si>
    <t>451573111</t>
  </si>
  <si>
    <t>Lože pod potrubí otevřený výkop ze štěrkopísku</t>
  </si>
  <si>
    <t>-1356749993</t>
  </si>
  <si>
    <t>drenáž*0,05*0,3</t>
  </si>
  <si>
    <t>Komunikace pozemní</t>
  </si>
  <si>
    <t>50</t>
  </si>
  <si>
    <t>564851111</t>
  </si>
  <si>
    <t>Podklad ze štěrkodrtě ŠD tl 150 mm</t>
  </si>
  <si>
    <t>1954105562</t>
  </si>
  <si>
    <t>dle B1.2.3</t>
  </si>
  <si>
    <t>3*asfalt+pěší+slepci</t>
  </si>
  <si>
    <t>51</t>
  </si>
  <si>
    <t>564871111</t>
  </si>
  <si>
    <t>Podklad ze štěrkodrtě ŠD tl 250 mm</t>
  </si>
  <si>
    <t>849694400</t>
  </si>
  <si>
    <t>52</t>
  </si>
  <si>
    <t>564871116</t>
  </si>
  <si>
    <t>Podklad ze štěrkodrtě ŠD tl. 300 mm</t>
  </si>
  <si>
    <t>-843974984</t>
  </si>
  <si>
    <t>asfalt+parking+pěší+slepci</t>
  </si>
  <si>
    <t>sanace pod obruby</t>
  </si>
  <si>
    <t>0,3*(bo1530+bo1025)</t>
  </si>
  <si>
    <t>53</t>
  </si>
  <si>
    <t>565155121</t>
  </si>
  <si>
    <t>Asfaltový beton vrstva podkladní ACP 16 (obalované kamenivo OKS) tl 70 mm š přes 3 m</t>
  </si>
  <si>
    <t>-1977924872</t>
  </si>
  <si>
    <t>54</t>
  </si>
  <si>
    <t>573111112</t>
  </si>
  <si>
    <t>Postřik živičný infiltrační s posypem z asfaltu množství 1 kg/m2</t>
  </si>
  <si>
    <t>1408764717</t>
  </si>
  <si>
    <t>55</t>
  </si>
  <si>
    <t>573211112</t>
  </si>
  <si>
    <t>Postřik živičný spojovací z asfaltu v množství 0,70 kg/m2</t>
  </si>
  <si>
    <t>-519988169</t>
  </si>
  <si>
    <t>56</t>
  </si>
  <si>
    <t>577134121</t>
  </si>
  <si>
    <t>Asfaltový beton vrstva obrusná ACO 11 (ABS) tř. I tl 40 mm š přes 3 m z nemodifikovaného asfaltu</t>
  </si>
  <si>
    <t>-222313290</t>
  </si>
  <si>
    <t>dle B1.2.1; B1.1</t>
  </si>
  <si>
    <t>57</t>
  </si>
  <si>
    <t>596211110</t>
  </si>
  <si>
    <t>Kladení zámkové dlažby komunikací pro pěší tl 60 mm skupiny A pl do 50 m2</t>
  </si>
  <si>
    <t>945017771</t>
  </si>
  <si>
    <t>58</t>
  </si>
  <si>
    <t>592452670RR</t>
  </si>
  <si>
    <t>dlažba pro nevidomé 20 x 10 x 6 cm červená</t>
  </si>
  <si>
    <t>-2077785345</t>
  </si>
  <si>
    <t>Přepočteno koeficientem 1,05 (pro prořez 5%)</t>
  </si>
  <si>
    <t>1,5*1,05 'Přepočtené koeficientem množství</t>
  </si>
  <si>
    <t>59</t>
  </si>
  <si>
    <t>R0077</t>
  </si>
  <si>
    <t xml:space="preserve">dlažba zámková betonová  červená tl.60mm</t>
  </si>
  <si>
    <t>1225941099</t>
  </si>
  <si>
    <t>60</t>
  </si>
  <si>
    <t>596211212</t>
  </si>
  <si>
    <t>Kladení zámkové dlažby komunikací pro pěší tl 80 mm skupiny A pl do 300 m2</t>
  </si>
  <si>
    <t>-376332900</t>
  </si>
  <si>
    <t>61</t>
  </si>
  <si>
    <t>59245213R</t>
  </si>
  <si>
    <t>dlažba zámková tl.80mm přírodní ostrohranná</t>
  </si>
  <si>
    <t>-711427275</t>
  </si>
  <si>
    <t>205,5*1,05 'Přepočtené koeficientem množství</t>
  </si>
  <si>
    <t>Ostatní konstrukce a práce, bourání</t>
  </si>
  <si>
    <t>62</t>
  </si>
  <si>
    <t>914111111</t>
  </si>
  <si>
    <t>Montáž svislé dopravní značky do velikosti 1 m2 objímkami na sloupek nebo konzolu</t>
  </si>
  <si>
    <t>-1808626257</t>
  </si>
  <si>
    <t>dle B1.2.7</t>
  </si>
  <si>
    <t>63</t>
  </si>
  <si>
    <t>404454040</t>
  </si>
  <si>
    <t>značka dopravní svislá nereflexní FeZn prolis, 500 x 700 mm</t>
  </si>
  <si>
    <t>71106399</t>
  </si>
  <si>
    <t>64</t>
  </si>
  <si>
    <t>404452250</t>
  </si>
  <si>
    <t>sloupek Zn 60 - 350</t>
  </si>
  <si>
    <t>-918186561</t>
  </si>
  <si>
    <t>65</t>
  </si>
  <si>
    <t>404452400</t>
  </si>
  <si>
    <t>patka hliníková HP 60</t>
  </si>
  <si>
    <t>1735594006</t>
  </si>
  <si>
    <t>66</t>
  </si>
  <si>
    <t>404452530</t>
  </si>
  <si>
    <t>víčko plastové na sloupek 60</t>
  </si>
  <si>
    <t>1504561912</t>
  </si>
  <si>
    <t>67</t>
  </si>
  <si>
    <t>915211111</t>
  </si>
  <si>
    <t>Vodorovné dopravní značení dělící čáry souvislé š 125 mm bílý plast</t>
  </si>
  <si>
    <t>-828752879</t>
  </si>
  <si>
    <t>8*5+4*4,5</t>
  </si>
  <si>
    <t>68</t>
  </si>
  <si>
    <t>915231111</t>
  </si>
  <si>
    <t>Vodorovné dopravní značení přechody pro chodce, šipky, symboly bílý plast</t>
  </si>
  <si>
    <t>694443756</t>
  </si>
  <si>
    <t>69</t>
  </si>
  <si>
    <t>915611111</t>
  </si>
  <si>
    <t>Předznačení vodorovného liniového značení</t>
  </si>
  <si>
    <t>-359739169</t>
  </si>
  <si>
    <t>70</t>
  </si>
  <si>
    <t>916111122</t>
  </si>
  <si>
    <t>Osazení obruby z drobných kostek bez boční opěry do lože z betonu prostého</t>
  </si>
  <si>
    <t>-709021166</t>
  </si>
  <si>
    <t>dle B1.2.1; B1.2.3; B1.2.4</t>
  </si>
  <si>
    <t>9,74+2,75+5+0,5+5+20,5+6+0,5+16,5+2,8+2,7+17,73+1,6+6,46</t>
  </si>
  <si>
    <t>71</t>
  </si>
  <si>
    <t>583801100</t>
  </si>
  <si>
    <t>kostka dlažební drobná, žula, I.jakost, velikost 10 cm</t>
  </si>
  <si>
    <t>2038862064</t>
  </si>
  <si>
    <t>kostky*0,2*0,1*2</t>
  </si>
  <si>
    <t>72</t>
  </si>
  <si>
    <t>916131213</t>
  </si>
  <si>
    <t>Osazení silničního obrubníku betonového stojatého s boční opěrou do lože z betonu prostého</t>
  </si>
  <si>
    <t>1414087991</t>
  </si>
  <si>
    <t>bo1025+bo1530+1</t>
  </si>
  <si>
    <t>73</t>
  </si>
  <si>
    <t>59217030</t>
  </si>
  <si>
    <t>obrubník betonový silniční přechodový 100x15x15-25 cm</t>
  </si>
  <si>
    <t>-1821361972</t>
  </si>
  <si>
    <t>74</t>
  </si>
  <si>
    <t>592174170</t>
  </si>
  <si>
    <t>obrubník betonový chodníkový Standard 100x10x25 cm</t>
  </si>
  <si>
    <t>154130901</t>
  </si>
  <si>
    <t>1,1*2</t>
  </si>
  <si>
    <t>2,2*1,05 'Přepočtené koeficientem množství</t>
  </si>
  <si>
    <t>75</t>
  </si>
  <si>
    <t>592175030R</t>
  </si>
  <si>
    <t xml:space="preserve">obrubník  100x15/12x30 cm, přírodní</t>
  </si>
  <si>
    <t>-804456194</t>
  </si>
  <si>
    <t>5,45+11,74+2,22+4,5*2+2,75+9,74+16,82+0,5+15,5+0,5+16,5+5+2,5+1,6+1+1,4+17,73+6,46+1,96-1</t>
  </si>
  <si>
    <t>127,37*1,05 'Přepočtené koeficientem množství</t>
  </si>
  <si>
    <t>76</t>
  </si>
  <si>
    <t>919731123R</t>
  </si>
  <si>
    <t>Zarovnání styčné plochy podkladu nebo krytu živičného tl do 200 mm modifikovanou zálivkou</t>
  </si>
  <si>
    <t>420289991</t>
  </si>
  <si>
    <t>77</t>
  </si>
  <si>
    <t>919735113</t>
  </si>
  <si>
    <t>Řezání stávajícího živičného krytu hl do 150 mm</t>
  </si>
  <si>
    <t>199400779</t>
  </si>
  <si>
    <t>10,94+16,82</t>
  </si>
  <si>
    <t>78</t>
  </si>
  <si>
    <t>938908411</t>
  </si>
  <si>
    <t>Čištění vozovek splachováním vodou</t>
  </si>
  <si>
    <t>-374229096</t>
  </si>
  <si>
    <t>997</t>
  </si>
  <si>
    <t>Přesun sutě</t>
  </si>
  <si>
    <t>79</t>
  </si>
  <si>
    <t>997002611</t>
  </si>
  <si>
    <t>Nakládání suti a vybouraných hmot</t>
  </si>
  <si>
    <t>1035799334</t>
  </si>
  <si>
    <t>997006512</t>
  </si>
  <si>
    <t>Vodorovné doprava suti s naložením a složením na skládku do 1 km</t>
  </si>
  <si>
    <t>-1642234916</t>
  </si>
  <si>
    <t>81</t>
  </si>
  <si>
    <t>997006519</t>
  </si>
  <si>
    <t>Příplatek k vodorovnému přemístění suti na skládku ZKD 1 km přes 1 km</t>
  </si>
  <si>
    <t>1155877203</t>
  </si>
  <si>
    <t>323,548*24 'Přepočtené koeficientem množství</t>
  </si>
  <si>
    <t>82</t>
  </si>
  <si>
    <t>997221645RR</t>
  </si>
  <si>
    <t>Poplatek za uložení na skládce odpadu asfaltového s vysokým obsahem dehtu - nebezpečný odpad</t>
  </si>
  <si>
    <t>1901891597</t>
  </si>
  <si>
    <t>0,6*(6,38+75,264)</t>
  </si>
  <si>
    <t>83</t>
  </si>
  <si>
    <t>997221815</t>
  </si>
  <si>
    <t>Poplatek za uložení na skládce (skládkovné) stavebního odpadu betonového kód odpadu 170 101</t>
  </si>
  <si>
    <t>-779295719</t>
  </si>
  <si>
    <t>183,75+26,97+18,86</t>
  </si>
  <si>
    <t>84</t>
  </si>
  <si>
    <t>997221845</t>
  </si>
  <si>
    <t>Poplatek za uložení asfaltového odpadu bez obsahu dehtu na skládce (skládkovné)</t>
  </si>
  <si>
    <t>-1778802692</t>
  </si>
  <si>
    <t>0,4*(6,38+75,264)</t>
  </si>
  <si>
    <t>998</t>
  </si>
  <si>
    <t>Přesun hmot</t>
  </si>
  <si>
    <t>85</t>
  </si>
  <si>
    <t>998225111</t>
  </si>
  <si>
    <t>Přesun hmot pro pozemní komunikace s krytem z kamene, monolitickým betonovým nebo živičným</t>
  </si>
  <si>
    <t>-1151654056</t>
  </si>
  <si>
    <t>Práce a dodávky M</t>
  </si>
  <si>
    <t>46-M</t>
  </si>
  <si>
    <t>Zemní práce při extr.mont.pracích</t>
  </si>
  <si>
    <t>86</t>
  </si>
  <si>
    <t>460070753</t>
  </si>
  <si>
    <t>Hloubení nezapažených jam pro ostatní konstrukce ručně v hornině tř 3</t>
  </si>
  <si>
    <t>-391813377</t>
  </si>
  <si>
    <t>sondy dle A2</t>
  </si>
  <si>
    <t>8*2</t>
  </si>
  <si>
    <t>87</t>
  </si>
  <si>
    <t>460520133</t>
  </si>
  <si>
    <t>Osazení tvárnic kabelových betonových do rýhy s obsypem bez výkopových prací 4-otvorových</t>
  </si>
  <si>
    <t>42964209</t>
  </si>
  <si>
    <t>88</t>
  </si>
  <si>
    <t>592133920</t>
  </si>
  <si>
    <t>žlab kabelový TK 1, T 2N, TK 2 a T 2NK AZD 29-100 100x31x26 cm</t>
  </si>
  <si>
    <t>128</t>
  </si>
  <si>
    <t>2141157219</t>
  </si>
  <si>
    <t>Přepočteno koeficientem 1,1 (pro prořez 10%)</t>
  </si>
  <si>
    <t>15*1,1 'Přepočtené koeficientem množství</t>
  </si>
  <si>
    <t>89</t>
  </si>
  <si>
    <t>592133450</t>
  </si>
  <si>
    <t>poklop kabelového žlabu TK 2 AZD 28-50 50x23x4 cm</t>
  </si>
  <si>
    <t>-1883362440</t>
  </si>
  <si>
    <t>15*2</t>
  </si>
  <si>
    <t>30*1,1 'Přepočtené koeficientem množství</t>
  </si>
  <si>
    <t>90</t>
  </si>
  <si>
    <t>460520174</t>
  </si>
  <si>
    <t>Montáž trubek ochranných plastových ohebných do 110 mm uložených do rýhy</t>
  </si>
  <si>
    <t>1194077677</t>
  </si>
  <si>
    <t>dle B1.1; A2</t>
  </si>
  <si>
    <t>cetin+čez</t>
  </si>
  <si>
    <t>2*chráničky+15</t>
  </si>
  <si>
    <t>91</t>
  </si>
  <si>
    <t>345713550R</t>
  </si>
  <si>
    <t>trubka elektroinstalační d110mm</t>
  </si>
  <si>
    <t>1303665109</t>
  </si>
  <si>
    <t>chráničky+15</t>
  </si>
  <si>
    <t>25,5*1,1 'Přepočtené koeficientem množství</t>
  </si>
  <si>
    <t>92</t>
  </si>
  <si>
    <t>R46001</t>
  </si>
  <si>
    <t>dělená chránička z plastu D110mm</t>
  </si>
  <si>
    <t>1701751659</t>
  </si>
  <si>
    <t>cetin+poda</t>
  </si>
  <si>
    <t>10,5*1,1 'Přepočtené koeficientem množství</t>
  </si>
  <si>
    <t>93</t>
  </si>
  <si>
    <t>poda</t>
  </si>
  <si>
    <t>přeložka PODA a.s.</t>
  </si>
  <si>
    <t>-1429315491</t>
  </si>
  <si>
    <t>88,6</t>
  </si>
  <si>
    <t>jáma</t>
  </si>
  <si>
    <t>297,36</t>
  </si>
  <si>
    <t>1,72</t>
  </si>
  <si>
    <t>obsyp</t>
  </si>
  <si>
    <t>7,74</t>
  </si>
  <si>
    <t>pažení_celk</t>
  </si>
  <si>
    <t>pažení celkem</t>
  </si>
  <si>
    <t>176,629</t>
  </si>
  <si>
    <t>paženír</t>
  </si>
  <si>
    <t>34,629</t>
  </si>
  <si>
    <t>potrubí</t>
  </si>
  <si>
    <t>16,38</t>
  </si>
  <si>
    <t>002 - SO 301 DEŠŤOVÁ KANALIZACE</t>
  </si>
  <si>
    <t>výkop rýh</t>
  </si>
  <si>
    <t>18,18</t>
  </si>
  <si>
    <t>343,731</t>
  </si>
  <si>
    <t xml:space="preserve">    3 - Svislé a kompletní konstrukce</t>
  </si>
  <si>
    <t xml:space="preserve">    8 - Trubní vedení</t>
  </si>
  <si>
    <t>131201202</t>
  </si>
  <si>
    <t>Hloubení jam zapažených v hornině tř. 3 objemu do 1000 m3</t>
  </si>
  <si>
    <t>-2107239386</t>
  </si>
  <si>
    <t>dle D1.1.b.1</t>
  </si>
  <si>
    <t>18*7*2,36</t>
  </si>
  <si>
    <t>131201209</t>
  </si>
  <si>
    <t>Příplatek za lepivost u hloubení jam zapažených v hornině tř. 3</t>
  </si>
  <si>
    <t>-218289088</t>
  </si>
  <si>
    <t>132201201</t>
  </si>
  <si>
    <t>Hloubení rýh š do 2000 mm v hornině tř. 3 objemu do 100 m3</t>
  </si>
  <si>
    <t>483150009</t>
  </si>
  <si>
    <t>dle D1.1.b.2; D1.1.b.4</t>
  </si>
  <si>
    <t>(paženír/2)*1,05</t>
  </si>
  <si>
    <t>132201209</t>
  </si>
  <si>
    <t>Příplatek za lepivost k hloubení rýh š do 2000 mm v hornině tř. 3</t>
  </si>
  <si>
    <t>-1578071966</t>
  </si>
  <si>
    <t>151101102</t>
  </si>
  <si>
    <t>Zřízení příložného pažení a rozepření stěn rýh hl do 4 m</t>
  </si>
  <si>
    <t>-1235190599</t>
  </si>
  <si>
    <t>dle D1.1.b.1; dle D1.1.b.4</t>
  </si>
  <si>
    <t>potrubí dešť</t>
  </si>
  <si>
    <t>2*(1,65*8,83+1,5*1,35+1,8*0,4)</t>
  </si>
  <si>
    <t>jáma vsaku</t>
  </si>
  <si>
    <t>2*2,36*(18+7)</t>
  </si>
  <si>
    <t>vpusti</t>
  </si>
  <si>
    <t>3*(1,4+1,1)*1,6*2</t>
  </si>
  <si>
    <t>151101112</t>
  </si>
  <si>
    <t>Odstranění příložného pažení a rozepření stěn rýh hl do 4 m</t>
  </si>
  <si>
    <t>-1397470072</t>
  </si>
  <si>
    <t>161101102</t>
  </si>
  <si>
    <t>Svislé přemístění výkopku z horniny tř. 1 až 4 hl výkopu do 4 m</t>
  </si>
  <si>
    <t>-434030548</t>
  </si>
  <si>
    <t>-1204445073</t>
  </si>
  <si>
    <t>rýhy+jáma</t>
  </si>
  <si>
    <t>2100336118</t>
  </si>
  <si>
    <t>15*(rýhy+jáma)</t>
  </si>
  <si>
    <t>-905954761</t>
  </si>
  <si>
    <t>1332547970</t>
  </si>
  <si>
    <t>839123349</t>
  </si>
  <si>
    <t>1,7*(rýhy+jáma)</t>
  </si>
  <si>
    <t>583441720</t>
  </si>
  <si>
    <t>štěrkodrť frakce 0-32 třída C</t>
  </si>
  <si>
    <t>1096868991</t>
  </si>
  <si>
    <t>18*7*0,5*2</t>
  </si>
  <si>
    <t>fr032</t>
  </si>
  <si>
    <t>583439320</t>
  </si>
  <si>
    <t>kamenivo drcené hrubé (Hrabůvka) frakce 16-32</t>
  </si>
  <si>
    <t>2120486279</t>
  </si>
  <si>
    <t>18*7*0,5*1,9</t>
  </si>
  <si>
    <t>fr1632</t>
  </si>
  <si>
    <t>583439630RR</t>
  </si>
  <si>
    <t>betonový recyklát fr. 0-125mm</t>
  </si>
  <si>
    <t>1217634370</t>
  </si>
  <si>
    <t>18*7*1,36*2</t>
  </si>
  <si>
    <t>fr0125</t>
  </si>
  <si>
    <t>-1004400960</t>
  </si>
  <si>
    <t>rýhy-lože-obsyp</t>
  </si>
  <si>
    <t>175151101</t>
  </si>
  <si>
    <t>Obsypání potrubí strojně sypaninou bez prohození, uloženou do 3 m</t>
  </si>
  <si>
    <t>1625234861</t>
  </si>
  <si>
    <t>dle D1.1.b.2</t>
  </si>
  <si>
    <t>0,45*1,05*potrubí</t>
  </si>
  <si>
    <t>652166854</t>
  </si>
  <si>
    <t>(rýhy-lože-obsyp)*1,9</t>
  </si>
  <si>
    <t>583373310R</t>
  </si>
  <si>
    <t>štěrkopísek frakce 0-22</t>
  </si>
  <si>
    <t>-40265740</t>
  </si>
  <si>
    <t>obsyp*2</t>
  </si>
  <si>
    <t>212755216</t>
  </si>
  <si>
    <t>Trativody z drenážních trubek plastových flexibilních D 160 mm bez lože</t>
  </si>
  <si>
    <t>1184252594</t>
  </si>
  <si>
    <t>5*15,8+2*4,8</t>
  </si>
  <si>
    <t>693110620R</t>
  </si>
  <si>
    <t>geotextilie netkaná 300 g/m2, šíře 200 cm</t>
  </si>
  <si>
    <t>429874715</t>
  </si>
  <si>
    <t>textilie*1,2</t>
  </si>
  <si>
    <t>213141132</t>
  </si>
  <si>
    <t>Zřízení vrstvy z geotextilie ve sklonu do 1:1 š do 6 m</t>
  </si>
  <si>
    <t>-1213675667</t>
  </si>
  <si>
    <t>2*1*(18+7)+2*7*18</t>
  </si>
  <si>
    <t>3,14*0,15*drenáž</t>
  </si>
  <si>
    <t>Svislé a kompletní konstrukce</t>
  </si>
  <si>
    <t>359901211</t>
  </si>
  <si>
    <t>Monitoring stoky jakékoli výšky na nové kanalizaci</t>
  </si>
  <si>
    <t>-518350512</t>
  </si>
  <si>
    <t>dle D1.1.b.4</t>
  </si>
  <si>
    <t>-1888764930</t>
  </si>
  <si>
    <t>0,1*1,05*potrubí</t>
  </si>
  <si>
    <t>Trubní vedení</t>
  </si>
  <si>
    <t>871313121</t>
  </si>
  <si>
    <t>Montáž kanalizačního potrubí z PVC těsněné gumovým kroužkem otevřený výkop sklon do 20 % DN 160</t>
  </si>
  <si>
    <t>-1384645190</t>
  </si>
  <si>
    <t>8,83+1,35+0,4</t>
  </si>
  <si>
    <t>vsak</t>
  </si>
  <si>
    <t>4*1,1+1+0,4</t>
  </si>
  <si>
    <t>R801</t>
  </si>
  <si>
    <t>dodání a osazení kompletní sorpční vpusti vč.obetonování 1m3 C30/37</t>
  </si>
  <si>
    <t>-1317463303</t>
  </si>
  <si>
    <t>dle C2; D1.1.b.3</t>
  </si>
  <si>
    <t>286114600</t>
  </si>
  <si>
    <t>trubka kanalizace plastová KGEM-160x1000 mm SN8</t>
  </si>
  <si>
    <t>-1885238528</t>
  </si>
  <si>
    <t>16,38*1,1 'Přepočtené koeficientem množství</t>
  </si>
  <si>
    <t>892312121</t>
  </si>
  <si>
    <t>Tlaková zkouška vzduchem potrubí DN 150 těsnícím vakem ucpávkovým</t>
  </si>
  <si>
    <t>úsek</t>
  </si>
  <si>
    <t>1848816124</t>
  </si>
  <si>
    <t>dle D1.1.b.5</t>
  </si>
  <si>
    <t>938906143R</t>
  </si>
  <si>
    <t>Pročištění potrubí DN 130-160</t>
  </si>
  <si>
    <t>-1206076529</t>
  </si>
  <si>
    <t>čištění před kamerovou revizí</t>
  </si>
  <si>
    <t>998276201R</t>
  </si>
  <si>
    <t>Přesun hmot, trub.vedení plast. obsypaná kamenivem</t>
  </si>
  <si>
    <t>1630223832</t>
  </si>
  <si>
    <t>dvr75</t>
  </si>
  <si>
    <t>79,3</t>
  </si>
  <si>
    <t>kabel10</t>
  </si>
  <si>
    <t>97,3</t>
  </si>
  <si>
    <t>rýha</t>
  </si>
  <si>
    <t>rýha2</t>
  </si>
  <si>
    <t>svody</t>
  </si>
  <si>
    <t>40,5</t>
  </si>
  <si>
    <t>zemnič</t>
  </si>
  <si>
    <t>003 - SO 401 VEŘEJNÉ OSVĚTLENÍ</t>
  </si>
  <si>
    <t>PSV - Práce a dodávky PSV</t>
  </si>
  <si>
    <t xml:space="preserve">    741 - Elektroinstalace - silnoproud</t>
  </si>
  <si>
    <t xml:space="preserve">    784 - Dokončovací práce - malby a tapety</t>
  </si>
  <si>
    <t xml:space="preserve">    21-M - Elektromontáže</t>
  </si>
  <si>
    <t>899623161R</t>
  </si>
  <si>
    <t>Obetonování chrániček betonem prostým tř. C 20/25 v otevřeném výkopu</t>
  </si>
  <si>
    <t>-755035993</t>
  </si>
  <si>
    <t>rýha2*0,25*0,5</t>
  </si>
  <si>
    <t>PSV</t>
  </si>
  <si>
    <t>Práce a dodávky PSV</t>
  </si>
  <si>
    <t>741</t>
  </si>
  <si>
    <t>Elektroinstalace - silnoproud</t>
  </si>
  <si>
    <t>741128021</t>
  </si>
  <si>
    <t>Příplatek k montáži kabelů za zatažení vodiče a kabelu do 0,75 kg</t>
  </si>
  <si>
    <t>1448200466</t>
  </si>
  <si>
    <t>kabel10+svody</t>
  </si>
  <si>
    <t>741130025</t>
  </si>
  <si>
    <t>Ukončení vodič izolovaný do 16 mm2 na svorkovnici</t>
  </si>
  <si>
    <t>-2089419340</t>
  </si>
  <si>
    <t>dle C4.2.d</t>
  </si>
  <si>
    <t>741420021</t>
  </si>
  <si>
    <t>Montáž svorka hromosvodná se 2 šrouby</t>
  </si>
  <si>
    <t>-1457454190</t>
  </si>
  <si>
    <t>2+1</t>
  </si>
  <si>
    <t>354420130</t>
  </si>
  <si>
    <t xml:space="preserve">svorka uzemnění  SS Cu spojovací</t>
  </si>
  <si>
    <t>-223003469</t>
  </si>
  <si>
    <t>354420160</t>
  </si>
  <si>
    <t xml:space="preserve">svorka uzemnění  SP Cu  připojovací</t>
  </si>
  <si>
    <t>150688926</t>
  </si>
  <si>
    <t>741810002</t>
  </si>
  <si>
    <t>Celková prohlídka elektrického rozvodu a zařízení do 500 000,- Kč</t>
  </si>
  <si>
    <t>-22882225</t>
  </si>
  <si>
    <t>741820102</t>
  </si>
  <si>
    <t>Měření intenzity osvětlení</t>
  </si>
  <si>
    <t>soubor</t>
  </si>
  <si>
    <t>1658398762</t>
  </si>
  <si>
    <t>784</t>
  </si>
  <si>
    <t>Dokončovací práce - malby a tapety</t>
  </si>
  <si>
    <t>784672011R</t>
  </si>
  <si>
    <t xml:space="preserve">Písmomalířské práce výšky písmen nebo číslic do 100 mm  </t>
  </si>
  <si>
    <t>190845242</t>
  </si>
  <si>
    <t>21-M</t>
  </si>
  <si>
    <t>Elektromontáže</t>
  </si>
  <si>
    <t>210021063</t>
  </si>
  <si>
    <t>Osazení výstražné fólie z PVC</t>
  </si>
  <si>
    <t>1230587843</t>
  </si>
  <si>
    <t>693113110R</t>
  </si>
  <si>
    <t>výstražná fólie z polyethylenu šíře 33 cm s potiskem</t>
  </si>
  <si>
    <t>-1100968704</t>
  </si>
  <si>
    <t>97,3*1,1 'Přepočtené koeficientem množství</t>
  </si>
  <si>
    <t>210202013RR</t>
  </si>
  <si>
    <t>Montáž svítidlo na výložník</t>
  </si>
  <si>
    <t>-606714323</t>
  </si>
  <si>
    <t>M003</t>
  </si>
  <si>
    <t>dodání svítidla výložníkového 70W SHC</t>
  </si>
  <si>
    <t>256</t>
  </si>
  <si>
    <t>733604582</t>
  </si>
  <si>
    <t>210204011</t>
  </si>
  <si>
    <t>Montáž stožárů osvětlení ocelových samostatně stojících délky do 12 m</t>
  </si>
  <si>
    <t>-1273085470</t>
  </si>
  <si>
    <t>M001</t>
  </si>
  <si>
    <t xml:space="preserve">stožár osvětlovací BM8 žárově zinkovaný  </t>
  </si>
  <si>
    <t>444228266</t>
  </si>
  <si>
    <t>210204103</t>
  </si>
  <si>
    <t>Montáž výložníků osvětlení jednoramenných sloupových hmotnosti do 35 kg</t>
  </si>
  <si>
    <t>-1485337736</t>
  </si>
  <si>
    <t>210204203</t>
  </si>
  <si>
    <t>Montáž elektrovýzbroje stožárů osvětlení 3 okruhy</t>
  </si>
  <si>
    <t>1539888540</t>
  </si>
  <si>
    <t>M004</t>
  </si>
  <si>
    <t>Dodávka výzbroje stožáru osvětlení se třemi obvody, chráněné pojistkami</t>
  </si>
  <si>
    <t>sada</t>
  </si>
  <si>
    <t>684732591</t>
  </si>
  <si>
    <t>210220002</t>
  </si>
  <si>
    <t>Montáž uzemňovacích vedení vodičů FeZn pomocí svorek na povrchu drátem nebo lanem do 10 mm</t>
  </si>
  <si>
    <t>-1057584344</t>
  </si>
  <si>
    <t>354410730</t>
  </si>
  <si>
    <t>drát průměr 10 mm FeZn</t>
  </si>
  <si>
    <t>-1407630158</t>
  </si>
  <si>
    <t>0,62*zemnič</t>
  </si>
  <si>
    <t>60,326*1,1 'Přepočtené koeficientem množství</t>
  </si>
  <si>
    <t>210280211</t>
  </si>
  <si>
    <t>Měření zemních odporů zemniče prvního nebo samostatného</t>
  </si>
  <si>
    <t>216736401</t>
  </si>
  <si>
    <t>210280215</t>
  </si>
  <si>
    <t>Připlatek k měření zemních odporů prvního zemniče za každý další zemnič v síti</t>
  </si>
  <si>
    <t>700588414</t>
  </si>
  <si>
    <t>210280351</t>
  </si>
  <si>
    <t>Zkoušky kabelů silových do 1 kV, počtu a průřezu žil do 4x25 mm2</t>
  </si>
  <si>
    <t>637555976</t>
  </si>
  <si>
    <t>210290891</t>
  </si>
  <si>
    <t>Doplnění orientačních štítků na kabel (při revizi)</t>
  </si>
  <si>
    <t>478431986</t>
  </si>
  <si>
    <t>M005</t>
  </si>
  <si>
    <t>kabelový štítek</t>
  </si>
  <si>
    <t>-569316544</t>
  </si>
  <si>
    <t>210810005</t>
  </si>
  <si>
    <t>Montáž měděných kabelů CYKY, CYKYD, CYKYDY, NYM, NYY, YSLY 750 V 3x1,5 mm2 uložených volně</t>
  </si>
  <si>
    <t>-1787584965</t>
  </si>
  <si>
    <t>dle C4.2.d; C4.2.c</t>
  </si>
  <si>
    <t>3*(8+2,5+2+1)</t>
  </si>
  <si>
    <t>341110300</t>
  </si>
  <si>
    <t>kabel silový s Cu jádrem CYKY 3x1,5 mm2</t>
  </si>
  <si>
    <t>219888378</t>
  </si>
  <si>
    <t>40,5*1,1 'Přepočtené koeficientem množství</t>
  </si>
  <si>
    <t>M002</t>
  </si>
  <si>
    <t>Dodávka jednoram. výložníku dl. 2,5m</t>
  </si>
  <si>
    <t>-2098425822</t>
  </si>
  <si>
    <t>210812033</t>
  </si>
  <si>
    <t>Montáž kabel Cu plný kulatý do 1 kV 4x6 až 10 mm2 uložený volně nebo v liště (CYKY)</t>
  </si>
  <si>
    <t>-1674203481</t>
  </si>
  <si>
    <t>12,5+9,1+14,5+4,5+4,5+10,4+13,8+6+14+8</t>
  </si>
  <si>
    <t>34111076</t>
  </si>
  <si>
    <t>kabel silový s Cu jádrem 1 kV 4x10mm2</t>
  </si>
  <si>
    <t>-1986753011</t>
  </si>
  <si>
    <t>97,3*1,05 'Přepočtené koeficientem množství</t>
  </si>
  <si>
    <t>M006</t>
  </si>
  <si>
    <t>demontáž stáv.rozvodu vč.odvozu a likvidace</t>
  </si>
  <si>
    <t>-1312187887</t>
  </si>
  <si>
    <t>40+58,5</t>
  </si>
  <si>
    <t>M007</t>
  </si>
  <si>
    <t>demontáž stáv. stožárů vč. svítidel, odvozu a likvidace</t>
  </si>
  <si>
    <t>-1819828596</t>
  </si>
  <si>
    <t>460010024</t>
  </si>
  <si>
    <t>Vytyčení trasy vedení kabelového podzemního v zastavěném prostoru</t>
  </si>
  <si>
    <t>km</t>
  </si>
  <si>
    <t>47311640</t>
  </si>
  <si>
    <t>(rýha2+rýha)*0,001</t>
  </si>
  <si>
    <t>460050303</t>
  </si>
  <si>
    <t>Hloubení nezapažených jam pro stožáry jednoduché s patkou na rovině ručně v hornině tř 3</t>
  </si>
  <si>
    <t>2106636774</t>
  </si>
  <si>
    <t>460080035</t>
  </si>
  <si>
    <t>Základové konstrukce ze ŽB tř. C 25/30</t>
  </si>
  <si>
    <t>877699174</t>
  </si>
  <si>
    <t>dle C4.2.c</t>
  </si>
  <si>
    <t>0,7*0,7*0,3*3</t>
  </si>
  <si>
    <t>0,5*0,5*0,3*3</t>
  </si>
  <si>
    <t>460080202</t>
  </si>
  <si>
    <t>Zřízení zabudovaného bednění základových konstrukcí</t>
  </si>
  <si>
    <t>548085387</t>
  </si>
  <si>
    <t>0,4*3,14*1,5*3</t>
  </si>
  <si>
    <t>286111230</t>
  </si>
  <si>
    <t>trubka kanalizační hladká hrdlovaná D 400 x 9,8 x 5000 mm</t>
  </si>
  <si>
    <t>-1347050832</t>
  </si>
  <si>
    <t>460150163</t>
  </si>
  <si>
    <t>Hloubení kabelových zapažených i nezapažených rýh ručně š 35 cm, hl 80 cm, v hornině tř 3</t>
  </si>
  <si>
    <t>522222205</t>
  </si>
  <si>
    <t>dle C4.2.b</t>
  </si>
  <si>
    <t>kabel10-rýha2-8</t>
  </si>
  <si>
    <t>460150303</t>
  </si>
  <si>
    <t>Hloubení kabelových zapažených i nezapažených rýh ručně š 50 cm, hl 120 cm, v hornině tř 3</t>
  </si>
  <si>
    <t>302211889</t>
  </si>
  <si>
    <t>dle C4.2.a</t>
  </si>
  <si>
    <t>460421101</t>
  </si>
  <si>
    <t>Lože kabelů z písku nebo štěrkopísku tl 10 cm nad kabel, bez zakrytí, šířky lože do 65 cm</t>
  </si>
  <si>
    <t>-1662992749</t>
  </si>
  <si>
    <t>dle C4.2.b; C4.2.d</t>
  </si>
  <si>
    <t>460470011</t>
  </si>
  <si>
    <t>Provizorní zajištění kabelů ve výkopech při jejich křížení</t>
  </si>
  <si>
    <t>1403556503</t>
  </si>
  <si>
    <t>460520173</t>
  </si>
  <si>
    <t>Montáž trubek ochranných plastových ohebných do 90 mm uložených do rýhy</t>
  </si>
  <si>
    <t>-1259302365</t>
  </si>
  <si>
    <t>345713530R</t>
  </si>
  <si>
    <t>trubka elektroinstalační ohebná d75mm</t>
  </si>
  <si>
    <t>1935110631</t>
  </si>
  <si>
    <t>79,3*1,1 'Přepočtené koeficientem množství</t>
  </si>
  <si>
    <t>992902192</t>
  </si>
  <si>
    <t>-347761278</t>
  </si>
  <si>
    <t>10*1,1 'Přepočtené koeficientem množství</t>
  </si>
  <si>
    <t>460560163</t>
  </si>
  <si>
    <t>Zásyp rýh ručně šířky 35 cm, hloubky 80 cm, z horniny třídy 3</t>
  </si>
  <si>
    <t>-1836969093</t>
  </si>
  <si>
    <t>460560303</t>
  </si>
  <si>
    <t>Zásyp rýh ručně šířky 50 cm, hloubky 120 cm, z horniny třídy 3</t>
  </si>
  <si>
    <t>-1496734690</t>
  </si>
  <si>
    <t>460620013</t>
  </si>
  <si>
    <t>Provizorní úprava terénu se zhutněním, v hornině tř 3</t>
  </si>
  <si>
    <t>-941988871</t>
  </si>
  <si>
    <t>rýha+rýha2</t>
  </si>
  <si>
    <t>004 - 5-LETÁ UDRŽOVACÍ PÉČE</t>
  </si>
  <si>
    <t xml:space="preserve">    RP1 - 1 rok</t>
  </si>
  <si>
    <t xml:space="preserve">    RP2 - 2 rok</t>
  </si>
  <si>
    <t xml:space="preserve">    RP3 - 3 rok</t>
  </si>
  <si>
    <t xml:space="preserve">    RP4 - 4 rok</t>
  </si>
  <si>
    <t xml:space="preserve">    RP5 - 5 rok</t>
  </si>
  <si>
    <t>RP1</t>
  </si>
  <si>
    <t>1 rok</t>
  </si>
  <si>
    <t>184215133</t>
  </si>
  <si>
    <t>Ukotvení kmene dřevin třemi kůly D do 0,1 m délky do 3 m</t>
  </si>
  <si>
    <t>-1412864189</t>
  </si>
  <si>
    <t>184801121</t>
  </si>
  <si>
    <t>Ošetřování vysazených dřevin soliterních v rovině a svahu do 1:5</t>
  </si>
  <si>
    <t>-1223552790</t>
  </si>
  <si>
    <t>184911111</t>
  </si>
  <si>
    <t>Znovuuvázání dřeviny ke kůlům</t>
  </si>
  <si>
    <t>1785288176</t>
  </si>
  <si>
    <t>184911421</t>
  </si>
  <si>
    <t>Mulčování rostlin kůrou tl do 0,1 m v rovině a svahu do 1:5</t>
  </si>
  <si>
    <t>-2103628526</t>
  </si>
  <si>
    <t>pi*0,75*0,75*0,1*4</t>
  </si>
  <si>
    <t>10391100</t>
  </si>
  <si>
    <t>kůra mulčovací VL</t>
  </si>
  <si>
    <t>-1211040975</t>
  </si>
  <si>
    <t>0,15*pi*0,75*0,75*0,1*4</t>
  </si>
  <si>
    <t>-1219166554</t>
  </si>
  <si>
    <t>7*0,03*4</t>
  </si>
  <si>
    <t>185804513</t>
  </si>
  <si>
    <t>Odplevelení dřevin soliterních v rovině a svahu do 1:5</t>
  </si>
  <si>
    <t>666863231</t>
  </si>
  <si>
    <t>4*pi*0,75*0,75</t>
  </si>
  <si>
    <t>1606800675</t>
  </si>
  <si>
    <t>R801obkm</t>
  </si>
  <si>
    <t>odstranění obrostu kmene</t>
  </si>
  <si>
    <t>511908899</t>
  </si>
  <si>
    <t>RP2</t>
  </si>
  <si>
    <t>2 rok</t>
  </si>
  <si>
    <t>-532766961</t>
  </si>
  <si>
    <t>1948893537</t>
  </si>
  <si>
    <t>184852322</t>
  </si>
  <si>
    <t>Řez stromu výchovný alejových stromů výšky přes 4 do 6 m</t>
  </si>
  <si>
    <t>-582867255</t>
  </si>
  <si>
    <t>-1798492110</t>
  </si>
  <si>
    <t>-1177801366</t>
  </si>
  <si>
    <t>-829277659</t>
  </si>
  <si>
    <t>1396484196</t>
  </si>
  <si>
    <t>-942551453</t>
  </si>
  <si>
    <t>1445907621</t>
  </si>
  <si>
    <t>1959192429</t>
  </si>
  <si>
    <t>RP3</t>
  </si>
  <si>
    <t>3 rok</t>
  </si>
  <si>
    <t>1235037312</t>
  </si>
  <si>
    <t>1205916218</t>
  </si>
  <si>
    <t>-447576469</t>
  </si>
  <si>
    <t>858615163</t>
  </si>
  <si>
    <t>1260795085</t>
  </si>
  <si>
    <t>1387698545</t>
  </si>
  <si>
    <t>5*0,03*4</t>
  </si>
  <si>
    <t>-1250956312</t>
  </si>
  <si>
    <t>1025303383</t>
  </si>
  <si>
    <t>-1129754912</t>
  </si>
  <si>
    <t>R801odstjt</t>
  </si>
  <si>
    <t>odstranění jutového obalu</t>
  </si>
  <si>
    <t>-1665551715</t>
  </si>
  <si>
    <t>RP4</t>
  </si>
  <si>
    <t>4 rok</t>
  </si>
  <si>
    <t>-1177473033</t>
  </si>
  <si>
    <t>-2125456841</t>
  </si>
  <si>
    <t>-1868857994</t>
  </si>
  <si>
    <t>-695460046</t>
  </si>
  <si>
    <t>-1634236868</t>
  </si>
  <si>
    <t>1720271139</t>
  </si>
  <si>
    <t>1279438823</t>
  </si>
  <si>
    <t>712114925</t>
  </si>
  <si>
    <t>545330590</t>
  </si>
  <si>
    <t>-1234381570</t>
  </si>
  <si>
    <t>RP5</t>
  </si>
  <si>
    <t>5 rok</t>
  </si>
  <si>
    <t>1537393583</t>
  </si>
  <si>
    <t>-375873417</t>
  </si>
  <si>
    <t>-1565941626</t>
  </si>
  <si>
    <t>-2142455880</t>
  </si>
  <si>
    <t>967620244</t>
  </si>
  <si>
    <t>-1493818225</t>
  </si>
  <si>
    <t>1356943722</t>
  </si>
  <si>
    <t>-279385833</t>
  </si>
  <si>
    <t>973974006</t>
  </si>
  <si>
    <t>R801odstk</t>
  </si>
  <si>
    <t xml:space="preserve">odstranění kotvení </t>
  </si>
  <si>
    <t>1985170213</t>
  </si>
  <si>
    <t>SEZNAM FIGUR</t>
  </si>
  <si>
    <t>Výměra</t>
  </si>
  <si>
    <t xml:space="preserve"> 000</t>
  </si>
  <si>
    <t>Použití figury:</t>
  </si>
  <si>
    <t xml:space="preserve"> 001</t>
  </si>
  <si>
    <t>dlažba</t>
  </si>
  <si>
    <t>dle E2.b</t>
  </si>
  <si>
    <t>3,5</t>
  </si>
  <si>
    <t>keře</t>
  </si>
  <si>
    <t xml:space="preserve"> 002</t>
  </si>
  <si>
    <t xml:space="preserve"> 003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</si>
</sst>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20181118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Vybudování parkovacích stání na ul. Volgogradská 55-57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ul. Volgogradská 55-57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18. 11. 2018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obvod Ostrava – Jih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Roman Fildán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Roman Fildán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'000 - vedlejší rozpočtové...'!J30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'000 - vedlejší rozpočtové...'!P118</f>
        <v>0</v>
      </c>
      <c r="AV95" s="128">
        <f>'000 - vedlejší rozpočtové...'!J33</f>
        <v>0</v>
      </c>
      <c r="AW95" s="128">
        <f>'000 - vedlejší rozpočtové...'!J34</f>
        <v>0</v>
      </c>
      <c r="AX95" s="128">
        <f>'000 - vedlejší rozpočtové...'!J35</f>
        <v>0</v>
      </c>
      <c r="AY95" s="128">
        <f>'000 - vedlejší rozpočtové...'!J36</f>
        <v>0</v>
      </c>
      <c r="AZ95" s="128">
        <f>'000 - vedlejší rozpočtové...'!F33</f>
        <v>0</v>
      </c>
      <c r="BA95" s="128">
        <f>'000 - vedlejší rozpočtové...'!F34</f>
        <v>0</v>
      </c>
      <c r="BB95" s="128">
        <f>'000 - vedlejší rozpočtové...'!F35</f>
        <v>0</v>
      </c>
      <c r="BC95" s="128">
        <f>'000 - vedlejší rozpočtové...'!F36</f>
        <v>0</v>
      </c>
      <c r="BD95" s="130">
        <f>'000 - vedlejší rozpočtové...'!F37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'001 - SO 101 PARKOVIŠTĚ'!J30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'001 - SO 101 PARKOVIŠTĚ'!P126</f>
        <v>0</v>
      </c>
      <c r="AV96" s="128">
        <f>'001 - SO 101 PARKOVIŠTĚ'!J33</f>
        <v>0</v>
      </c>
      <c r="AW96" s="128">
        <f>'001 - SO 101 PARKOVIŠTĚ'!J34</f>
        <v>0</v>
      </c>
      <c r="AX96" s="128">
        <f>'001 - SO 101 PARKOVIŠTĚ'!J35</f>
        <v>0</v>
      </c>
      <c r="AY96" s="128">
        <f>'001 - SO 101 PARKOVIŠTĚ'!J36</f>
        <v>0</v>
      </c>
      <c r="AZ96" s="128">
        <f>'001 - SO 101 PARKOVIŠTĚ'!F33</f>
        <v>0</v>
      </c>
      <c r="BA96" s="128">
        <f>'001 - SO 101 PARKOVIŠTĚ'!F34</f>
        <v>0</v>
      </c>
      <c r="BB96" s="128">
        <f>'001 - SO 101 PARKOVIŠTĚ'!F35</f>
        <v>0</v>
      </c>
      <c r="BC96" s="128">
        <f>'001 - SO 101 PARKOVIŠTĚ'!F36</f>
        <v>0</v>
      </c>
      <c r="BD96" s="130">
        <f>'001 - SO 101 PARKOVIŠTĚ'!F37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'002 - SO 301 DEŠŤOVÁ KANA...'!J30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'002 - SO 301 DEŠŤOVÁ KANA...'!P124</f>
        <v>0</v>
      </c>
      <c r="AV97" s="128">
        <f>'002 - SO 301 DEŠŤOVÁ KANA...'!J33</f>
        <v>0</v>
      </c>
      <c r="AW97" s="128">
        <f>'002 - SO 301 DEŠŤOVÁ KANA...'!J34</f>
        <v>0</v>
      </c>
      <c r="AX97" s="128">
        <f>'002 - SO 301 DEŠŤOVÁ KANA...'!J35</f>
        <v>0</v>
      </c>
      <c r="AY97" s="128">
        <f>'002 - SO 301 DEŠŤOVÁ KANA...'!J36</f>
        <v>0</v>
      </c>
      <c r="AZ97" s="128">
        <f>'002 - SO 301 DEŠŤOVÁ KANA...'!F33</f>
        <v>0</v>
      </c>
      <c r="BA97" s="128">
        <f>'002 - SO 301 DEŠŤOVÁ KANA...'!F34</f>
        <v>0</v>
      </c>
      <c r="BB97" s="128">
        <f>'002 - SO 301 DEŠŤOVÁ KANA...'!F35</f>
        <v>0</v>
      </c>
      <c r="BC97" s="128">
        <f>'002 - SO 301 DEŠŤOVÁ KANA...'!F36</f>
        <v>0</v>
      </c>
      <c r="BD97" s="130">
        <f>'002 - SO 301 DEŠŤOVÁ KANA...'!F37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'003 - SO 401 VEŘEJNÉ OSVĚ...'!J30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'003 - SO 401 VEŘEJNÉ OSVĚ...'!P124</f>
        <v>0</v>
      </c>
      <c r="AV98" s="128">
        <f>'003 - SO 401 VEŘEJNÉ OSVĚ...'!J33</f>
        <v>0</v>
      </c>
      <c r="AW98" s="128">
        <f>'003 - SO 401 VEŘEJNÉ OSVĚ...'!J34</f>
        <v>0</v>
      </c>
      <c r="AX98" s="128">
        <f>'003 - SO 401 VEŘEJNÉ OSVĚ...'!J35</f>
        <v>0</v>
      </c>
      <c r="AY98" s="128">
        <f>'003 - SO 401 VEŘEJNÉ OSVĚ...'!J36</f>
        <v>0</v>
      </c>
      <c r="AZ98" s="128">
        <f>'003 - SO 401 VEŘEJNÉ OSVĚ...'!F33</f>
        <v>0</v>
      </c>
      <c r="BA98" s="128">
        <f>'003 - SO 401 VEŘEJNÉ OSVĚ...'!F34</f>
        <v>0</v>
      </c>
      <c r="BB98" s="128">
        <f>'003 - SO 401 VEŘEJNÉ OSVĚ...'!F35</f>
        <v>0</v>
      </c>
      <c r="BC98" s="128">
        <f>'003 - SO 401 VEŘEJNÉ OSVĚ...'!F36</f>
        <v>0</v>
      </c>
      <c r="BD98" s="130">
        <f>'003 - SO 401 VEŘEJNÉ OSVĚ...'!F37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'004 - 5-LETÁ UDRŽOVACÍ PÉČE'!J30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32">
        <v>0</v>
      </c>
      <c r="AT99" s="133">
        <f>ROUND(SUM(AV99:AW99),2)</f>
        <v>0</v>
      </c>
      <c r="AU99" s="134">
        <f>'004 - 5-LETÁ UDRŽOVACÍ PÉČE'!P122</f>
        <v>0</v>
      </c>
      <c r="AV99" s="133">
        <f>'004 - 5-LETÁ UDRŽOVACÍ PÉČE'!J33</f>
        <v>0</v>
      </c>
      <c r="AW99" s="133">
        <f>'004 - 5-LETÁ UDRŽOVACÍ PÉČE'!J34</f>
        <v>0</v>
      </c>
      <c r="AX99" s="133">
        <f>'004 - 5-LETÁ UDRŽOVACÍ PÉČE'!J35</f>
        <v>0</v>
      </c>
      <c r="AY99" s="133">
        <f>'004 - 5-LETÁ UDRŽOVACÍ PÉČE'!J36</f>
        <v>0</v>
      </c>
      <c r="AZ99" s="133">
        <f>'004 - 5-LETÁ UDRŽOVACÍ PÉČE'!F33</f>
        <v>0</v>
      </c>
      <c r="BA99" s="133">
        <f>'004 - 5-LETÁ UDRŽOVACÍ PÉČE'!F34</f>
        <v>0</v>
      </c>
      <c r="BB99" s="133">
        <f>'004 - 5-LETÁ UDRŽOVACÍ PÉČE'!F35</f>
        <v>0</v>
      </c>
      <c r="BC99" s="133">
        <f>'004 - 5-LETÁ UDRŽOVACÍ PÉČE'!F36</f>
        <v>0</v>
      </c>
      <c r="BD99" s="135">
        <f>'004 - 5-LETÁ UDRŽOVACÍ PÉČE'!F37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Qy/JoMPUSKF2LEIFOPRwhR7WhmJx3MOSyDKmp4G7AZAZ+RyF+YUjYcwnNM7Vmhe7WCGrRK/9nIRiG+Q1lvPuPQ==" hashValue="XscSvmObwIXeykssu+dw0b9v9/E7q9sqj4H9+a5dkE2sAqo2/35OukVEFEJTmcV63UXCIAkgmorFc+MYr5tsK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0 - vedlejší rozpočtové...'!C2" display="/"/>
    <hyperlink ref="A96" location="'001 - SO 101 PARKOVIŠTĚ'!C2" display="/"/>
    <hyperlink ref="A97" location="'002 - SO 301 DEŠŤOVÁ KANA...'!C2" display="/"/>
    <hyperlink ref="A98" location="'003 - SO 401 VEŘEJNÉ OSVĚ...'!C2" display="/"/>
    <hyperlink ref="A99" location="'004 - 5-LETÁ UDRŽOVACÍ PÉČ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  <c r="AZ2" s="136" t="s">
        <v>98</v>
      </c>
      <c r="BA2" s="136" t="s">
        <v>98</v>
      </c>
      <c r="BB2" s="136" t="s">
        <v>99</v>
      </c>
      <c r="BC2" s="136" t="s">
        <v>100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Vybudování parkovacích stání na ul. Volgogradská 55-57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18. 11. 2018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ROUND((SUM(BE118:BE150)),  2)</f>
        <v>0</v>
      </c>
      <c r="G33" s="38"/>
      <c r="H33" s="38"/>
      <c r="I33" s="156">
        <v>0.20999999999999999</v>
      </c>
      <c r="J33" s="155">
        <f>ROUND(((SUM(BE118:BE150))*I33),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ROUND((SUM(BF118:BF150)),  2)</f>
        <v>0</v>
      </c>
      <c r="G34" s="38"/>
      <c r="H34" s="38"/>
      <c r="I34" s="156">
        <v>0.14999999999999999</v>
      </c>
      <c r="J34" s="155">
        <f>ROUND(((SUM(BF118:BF150))*I34),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ROUND((SUM(BG118:BG150)),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ROUND((SUM(BH118:BH150)),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ROUND((SUM(BI118:BI150)),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Vybudování parkovacích stání na ul. Volgogradská 55-57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000 -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Volgogradská 55-57</v>
      </c>
      <c r="G89" s="40"/>
      <c r="H89" s="40"/>
      <c r="I89" s="32" t="s">
        <v>22</v>
      </c>
      <c r="J89" s="79" t="str">
        <f>IF(J12="","",J12)</f>
        <v>18. 11. 2018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–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110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111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5" t="str">
        <f>E7</f>
        <v>Vybudování parkovacích stání na ul. Volgogradská 55-57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000 - vedlejší rozpočtové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ul. Volgogradská 55-57</v>
      </c>
      <c r="G112" s="40"/>
      <c r="H112" s="40"/>
      <c r="I112" s="32" t="s">
        <v>22</v>
      </c>
      <c r="J112" s="79" t="str">
        <f>IF(J12="","",J12)</f>
        <v>18. 11. 2018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Městský obvod Ostrava – Jih</v>
      </c>
      <c r="G114" s="40"/>
      <c r="H114" s="40"/>
      <c r="I114" s="32" t="s">
        <v>30</v>
      </c>
      <c r="J114" s="36" t="str">
        <f>E21</f>
        <v>Roman Fildán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Roman Fildán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2"/>
      <c r="B117" s="193"/>
      <c r="C117" s="194" t="s">
        <v>112</v>
      </c>
      <c r="D117" s="195" t="s">
        <v>60</v>
      </c>
      <c r="E117" s="195" t="s">
        <v>56</v>
      </c>
      <c r="F117" s="195" t="s">
        <v>57</v>
      </c>
      <c r="G117" s="195" t="s">
        <v>113</v>
      </c>
      <c r="H117" s="195" t="s">
        <v>114</v>
      </c>
      <c r="I117" s="195" t="s">
        <v>115</v>
      </c>
      <c r="J117" s="196" t="s">
        <v>106</v>
      </c>
      <c r="K117" s="197" t="s">
        <v>116</v>
      </c>
      <c r="L117" s="198"/>
      <c r="M117" s="100" t="s">
        <v>1</v>
      </c>
      <c r="N117" s="101" t="s">
        <v>39</v>
      </c>
      <c r="O117" s="101" t="s">
        <v>117</v>
      </c>
      <c r="P117" s="101" t="s">
        <v>118</v>
      </c>
      <c r="Q117" s="101" t="s">
        <v>119</v>
      </c>
      <c r="R117" s="101" t="s">
        <v>120</v>
      </c>
      <c r="S117" s="101" t="s">
        <v>121</v>
      </c>
      <c r="T117" s="102" t="s">
        <v>122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8"/>
      <c r="B118" s="39"/>
      <c r="C118" s="107" t="s">
        <v>123</v>
      </c>
      <c r="D118" s="40"/>
      <c r="E118" s="40"/>
      <c r="F118" s="40"/>
      <c r="G118" s="40"/>
      <c r="H118" s="40"/>
      <c r="I118" s="40"/>
      <c r="J118" s="199">
        <f>BK118</f>
        <v>0</v>
      </c>
      <c r="K118" s="40"/>
      <c r="L118" s="44"/>
      <c r="M118" s="103"/>
      <c r="N118" s="200"/>
      <c r="O118" s="104"/>
      <c r="P118" s="201">
        <f>P119</f>
        <v>0</v>
      </c>
      <c r="Q118" s="104"/>
      <c r="R118" s="201">
        <f>R119</f>
        <v>0.016499999999999997</v>
      </c>
      <c r="S118" s="104"/>
      <c r="T118" s="202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108</v>
      </c>
      <c r="BK118" s="203">
        <f>BK119</f>
        <v>0</v>
      </c>
    </row>
    <row r="119" s="12" customFormat="1" ht="25.92" customHeight="1">
      <c r="A119" s="12"/>
      <c r="B119" s="204"/>
      <c r="C119" s="205"/>
      <c r="D119" s="206" t="s">
        <v>74</v>
      </c>
      <c r="E119" s="207" t="s">
        <v>124</v>
      </c>
      <c r="F119" s="207" t="s">
        <v>125</v>
      </c>
      <c r="G119" s="205"/>
      <c r="H119" s="205"/>
      <c r="I119" s="208"/>
      <c r="J119" s="209">
        <f>BK119</f>
        <v>0</v>
      </c>
      <c r="K119" s="205"/>
      <c r="L119" s="210"/>
      <c r="M119" s="211"/>
      <c r="N119" s="212"/>
      <c r="O119" s="212"/>
      <c r="P119" s="213">
        <f>P120</f>
        <v>0</v>
      </c>
      <c r="Q119" s="212"/>
      <c r="R119" s="213">
        <f>R120</f>
        <v>0.016499999999999997</v>
      </c>
      <c r="S119" s="212"/>
      <c r="T119" s="214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5" t="s">
        <v>126</v>
      </c>
      <c r="AT119" s="216" t="s">
        <v>74</v>
      </c>
      <c r="AU119" s="216" t="s">
        <v>75</v>
      </c>
      <c r="AY119" s="215" t="s">
        <v>127</v>
      </c>
      <c r="BK119" s="217">
        <f>BK120</f>
        <v>0</v>
      </c>
    </row>
    <row r="120" s="12" customFormat="1" ht="22.8" customHeight="1">
      <c r="A120" s="12"/>
      <c r="B120" s="204"/>
      <c r="C120" s="205"/>
      <c r="D120" s="206" t="s">
        <v>74</v>
      </c>
      <c r="E120" s="218" t="s">
        <v>83</v>
      </c>
      <c r="F120" s="218" t="s">
        <v>128</v>
      </c>
      <c r="G120" s="205"/>
      <c r="H120" s="205"/>
      <c r="I120" s="208"/>
      <c r="J120" s="219">
        <f>BK120</f>
        <v>0</v>
      </c>
      <c r="K120" s="205"/>
      <c r="L120" s="210"/>
      <c r="M120" s="211"/>
      <c r="N120" s="212"/>
      <c r="O120" s="212"/>
      <c r="P120" s="213">
        <f>SUM(P121:P150)</f>
        <v>0</v>
      </c>
      <c r="Q120" s="212"/>
      <c r="R120" s="213">
        <f>SUM(R121:R150)</f>
        <v>0.016499999999999997</v>
      </c>
      <c r="S120" s="212"/>
      <c r="T120" s="214">
        <f>SUM(T121:T150)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126</v>
      </c>
      <c r="AT120" s="216" t="s">
        <v>74</v>
      </c>
      <c r="AU120" s="216" t="s">
        <v>83</v>
      </c>
      <c r="AY120" s="215" t="s">
        <v>127</v>
      </c>
      <c r="BK120" s="217">
        <f>SUM(BK121:BK150)</f>
        <v>0</v>
      </c>
    </row>
    <row r="121" s="2" customFormat="1" ht="16.5" customHeight="1">
      <c r="A121" s="38"/>
      <c r="B121" s="39"/>
      <c r="C121" s="220" t="s">
        <v>83</v>
      </c>
      <c r="D121" s="220" t="s">
        <v>129</v>
      </c>
      <c r="E121" s="221" t="s">
        <v>86</v>
      </c>
      <c r="F121" s="222" t="s">
        <v>130</v>
      </c>
      <c r="G121" s="223" t="s">
        <v>131</v>
      </c>
      <c r="H121" s="224">
        <v>1</v>
      </c>
      <c r="I121" s="225"/>
      <c r="J121" s="226">
        <f>ROUND(I121*H121,2)</f>
        <v>0</v>
      </c>
      <c r="K121" s="227"/>
      <c r="L121" s="228"/>
      <c r="M121" s="229" t="s">
        <v>1</v>
      </c>
      <c r="N121" s="230" t="s">
        <v>40</v>
      </c>
      <c r="O121" s="91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3" t="s">
        <v>132</v>
      </c>
      <c r="AT121" s="233" t="s">
        <v>129</v>
      </c>
      <c r="AU121" s="233" t="s">
        <v>85</v>
      </c>
      <c r="AY121" s="17" t="s">
        <v>127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7" t="s">
        <v>83</v>
      </c>
      <c r="BK121" s="234">
        <f>ROUND(I121*H121,2)</f>
        <v>0</v>
      </c>
      <c r="BL121" s="17" t="s">
        <v>133</v>
      </c>
      <c r="BM121" s="233" t="s">
        <v>134</v>
      </c>
    </row>
    <row r="122" s="2" customFormat="1" ht="33" customHeight="1">
      <c r="A122" s="38"/>
      <c r="B122" s="39"/>
      <c r="C122" s="220" t="s">
        <v>85</v>
      </c>
      <c r="D122" s="220" t="s">
        <v>129</v>
      </c>
      <c r="E122" s="221" t="s">
        <v>89</v>
      </c>
      <c r="F122" s="222" t="s">
        <v>135</v>
      </c>
      <c r="G122" s="223" t="s">
        <v>131</v>
      </c>
      <c r="H122" s="224">
        <v>1</v>
      </c>
      <c r="I122" s="225"/>
      <c r="J122" s="226">
        <f>ROUND(I122*H122,2)</f>
        <v>0</v>
      </c>
      <c r="K122" s="227"/>
      <c r="L122" s="228"/>
      <c r="M122" s="229" t="s">
        <v>1</v>
      </c>
      <c r="N122" s="230" t="s">
        <v>40</v>
      </c>
      <c r="O122" s="91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3" t="s">
        <v>132</v>
      </c>
      <c r="AT122" s="233" t="s">
        <v>129</v>
      </c>
      <c r="AU122" s="233" t="s">
        <v>85</v>
      </c>
      <c r="AY122" s="17" t="s">
        <v>127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7" t="s">
        <v>83</v>
      </c>
      <c r="BK122" s="234">
        <f>ROUND(I122*H122,2)</f>
        <v>0</v>
      </c>
      <c r="BL122" s="17" t="s">
        <v>133</v>
      </c>
      <c r="BM122" s="233" t="s">
        <v>136</v>
      </c>
    </row>
    <row r="123" s="2" customFormat="1" ht="24.15" customHeight="1">
      <c r="A123" s="38"/>
      <c r="B123" s="39"/>
      <c r="C123" s="220" t="s">
        <v>137</v>
      </c>
      <c r="D123" s="220" t="s">
        <v>129</v>
      </c>
      <c r="E123" s="221" t="s">
        <v>138</v>
      </c>
      <c r="F123" s="222" t="s">
        <v>139</v>
      </c>
      <c r="G123" s="223" t="s">
        <v>131</v>
      </c>
      <c r="H123" s="224">
        <v>1</v>
      </c>
      <c r="I123" s="225"/>
      <c r="J123" s="226">
        <f>ROUND(I123*H123,2)</f>
        <v>0</v>
      </c>
      <c r="K123" s="227"/>
      <c r="L123" s="228"/>
      <c r="M123" s="229" t="s">
        <v>1</v>
      </c>
      <c r="N123" s="230" t="s">
        <v>40</v>
      </c>
      <c r="O123" s="91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3" t="s">
        <v>132</v>
      </c>
      <c r="AT123" s="233" t="s">
        <v>129</v>
      </c>
      <c r="AU123" s="233" t="s">
        <v>85</v>
      </c>
      <c r="AY123" s="17" t="s">
        <v>127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7" t="s">
        <v>83</v>
      </c>
      <c r="BK123" s="234">
        <f>ROUND(I123*H123,2)</f>
        <v>0</v>
      </c>
      <c r="BL123" s="17" t="s">
        <v>133</v>
      </c>
      <c r="BM123" s="233" t="s">
        <v>140</v>
      </c>
    </row>
    <row r="124" s="2" customFormat="1" ht="16.5" customHeight="1">
      <c r="A124" s="38"/>
      <c r="B124" s="39"/>
      <c r="C124" s="220" t="s">
        <v>133</v>
      </c>
      <c r="D124" s="220" t="s">
        <v>129</v>
      </c>
      <c r="E124" s="221" t="s">
        <v>92</v>
      </c>
      <c r="F124" s="222" t="s">
        <v>141</v>
      </c>
      <c r="G124" s="223" t="s">
        <v>131</v>
      </c>
      <c r="H124" s="224">
        <v>1</v>
      </c>
      <c r="I124" s="225"/>
      <c r="J124" s="226">
        <f>ROUND(I124*H124,2)</f>
        <v>0</v>
      </c>
      <c r="K124" s="227"/>
      <c r="L124" s="228"/>
      <c r="M124" s="229" t="s">
        <v>1</v>
      </c>
      <c r="N124" s="230" t="s">
        <v>40</v>
      </c>
      <c r="O124" s="91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3" t="s">
        <v>132</v>
      </c>
      <c r="AT124" s="233" t="s">
        <v>129</v>
      </c>
      <c r="AU124" s="233" t="s">
        <v>85</v>
      </c>
      <c r="AY124" s="17" t="s">
        <v>127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7" t="s">
        <v>83</v>
      </c>
      <c r="BK124" s="234">
        <f>ROUND(I124*H124,2)</f>
        <v>0</v>
      </c>
      <c r="BL124" s="17" t="s">
        <v>133</v>
      </c>
      <c r="BM124" s="233" t="s">
        <v>142</v>
      </c>
    </row>
    <row r="125" s="2" customFormat="1" ht="21.75" customHeight="1">
      <c r="A125" s="38"/>
      <c r="B125" s="39"/>
      <c r="C125" s="220" t="s">
        <v>126</v>
      </c>
      <c r="D125" s="220" t="s">
        <v>129</v>
      </c>
      <c r="E125" s="221" t="s">
        <v>95</v>
      </c>
      <c r="F125" s="222" t="s">
        <v>143</v>
      </c>
      <c r="G125" s="223" t="s">
        <v>131</v>
      </c>
      <c r="H125" s="224">
        <v>1</v>
      </c>
      <c r="I125" s="225"/>
      <c r="J125" s="226">
        <f>ROUND(I125*H125,2)</f>
        <v>0</v>
      </c>
      <c r="K125" s="227"/>
      <c r="L125" s="228"/>
      <c r="M125" s="229" t="s">
        <v>1</v>
      </c>
      <c r="N125" s="230" t="s">
        <v>40</v>
      </c>
      <c r="O125" s="91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3" t="s">
        <v>132</v>
      </c>
      <c r="AT125" s="233" t="s">
        <v>129</v>
      </c>
      <c r="AU125" s="233" t="s">
        <v>85</v>
      </c>
      <c r="AY125" s="17" t="s">
        <v>127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7" t="s">
        <v>83</v>
      </c>
      <c r="BK125" s="234">
        <f>ROUND(I125*H125,2)</f>
        <v>0</v>
      </c>
      <c r="BL125" s="17" t="s">
        <v>133</v>
      </c>
      <c r="BM125" s="233" t="s">
        <v>144</v>
      </c>
    </row>
    <row r="126" s="2" customFormat="1" ht="16.5" customHeight="1">
      <c r="A126" s="38"/>
      <c r="B126" s="39"/>
      <c r="C126" s="220" t="s">
        <v>145</v>
      </c>
      <c r="D126" s="220" t="s">
        <v>129</v>
      </c>
      <c r="E126" s="221" t="s">
        <v>146</v>
      </c>
      <c r="F126" s="222" t="s">
        <v>147</v>
      </c>
      <c r="G126" s="223" t="s">
        <v>131</v>
      </c>
      <c r="H126" s="224">
        <v>1</v>
      </c>
      <c r="I126" s="225"/>
      <c r="J126" s="226">
        <f>ROUND(I126*H126,2)</f>
        <v>0</v>
      </c>
      <c r="K126" s="227"/>
      <c r="L126" s="228"/>
      <c r="M126" s="229" t="s">
        <v>1</v>
      </c>
      <c r="N126" s="230" t="s">
        <v>40</v>
      </c>
      <c r="O126" s="91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3" t="s">
        <v>132</v>
      </c>
      <c r="AT126" s="233" t="s">
        <v>129</v>
      </c>
      <c r="AU126" s="233" t="s">
        <v>85</v>
      </c>
      <c r="AY126" s="17" t="s">
        <v>127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7" t="s">
        <v>83</v>
      </c>
      <c r="BK126" s="234">
        <f>ROUND(I126*H126,2)</f>
        <v>0</v>
      </c>
      <c r="BL126" s="17" t="s">
        <v>133</v>
      </c>
      <c r="BM126" s="233" t="s">
        <v>148</v>
      </c>
    </row>
    <row r="127" s="2" customFormat="1" ht="16.5" customHeight="1">
      <c r="A127" s="38"/>
      <c r="B127" s="39"/>
      <c r="C127" s="220" t="s">
        <v>149</v>
      </c>
      <c r="D127" s="220" t="s">
        <v>129</v>
      </c>
      <c r="E127" s="221" t="s">
        <v>150</v>
      </c>
      <c r="F127" s="222" t="s">
        <v>151</v>
      </c>
      <c r="G127" s="223" t="s">
        <v>131</v>
      </c>
      <c r="H127" s="224">
        <v>1</v>
      </c>
      <c r="I127" s="225"/>
      <c r="J127" s="226">
        <f>ROUND(I127*H127,2)</f>
        <v>0</v>
      </c>
      <c r="K127" s="227"/>
      <c r="L127" s="228"/>
      <c r="M127" s="229" t="s">
        <v>1</v>
      </c>
      <c r="N127" s="230" t="s">
        <v>40</v>
      </c>
      <c r="O127" s="91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3" t="s">
        <v>132</v>
      </c>
      <c r="AT127" s="233" t="s">
        <v>129</v>
      </c>
      <c r="AU127" s="233" t="s">
        <v>85</v>
      </c>
      <c r="AY127" s="17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7" t="s">
        <v>83</v>
      </c>
      <c r="BK127" s="234">
        <f>ROUND(I127*H127,2)</f>
        <v>0</v>
      </c>
      <c r="BL127" s="17" t="s">
        <v>133</v>
      </c>
      <c r="BM127" s="233" t="s">
        <v>152</v>
      </c>
    </row>
    <row r="128" s="2" customFormat="1" ht="24.15" customHeight="1">
      <c r="A128" s="38"/>
      <c r="B128" s="39"/>
      <c r="C128" s="220" t="s">
        <v>132</v>
      </c>
      <c r="D128" s="220" t="s">
        <v>129</v>
      </c>
      <c r="E128" s="221" t="s">
        <v>153</v>
      </c>
      <c r="F128" s="222" t="s">
        <v>154</v>
      </c>
      <c r="G128" s="223" t="s">
        <v>131</v>
      </c>
      <c r="H128" s="224">
        <v>1</v>
      </c>
      <c r="I128" s="225"/>
      <c r="J128" s="226">
        <f>ROUND(I128*H128,2)</f>
        <v>0</v>
      </c>
      <c r="K128" s="227"/>
      <c r="L128" s="228"/>
      <c r="M128" s="229" t="s">
        <v>1</v>
      </c>
      <c r="N128" s="230" t="s">
        <v>40</v>
      </c>
      <c r="O128" s="91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3" t="s">
        <v>132</v>
      </c>
      <c r="AT128" s="233" t="s">
        <v>129</v>
      </c>
      <c r="AU128" s="233" t="s">
        <v>85</v>
      </c>
      <c r="AY128" s="17" t="s">
        <v>127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7" t="s">
        <v>83</v>
      </c>
      <c r="BK128" s="234">
        <f>ROUND(I128*H128,2)</f>
        <v>0</v>
      </c>
      <c r="BL128" s="17" t="s">
        <v>133</v>
      </c>
      <c r="BM128" s="233" t="s">
        <v>155</v>
      </c>
    </row>
    <row r="129" s="2" customFormat="1" ht="16.5" customHeight="1">
      <c r="A129" s="38"/>
      <c r="B129" s="39"/>
      <c r="C129" s="220" t="s">
        <v>156</v>
      </c>
      <c r="D129" s="220" t="s">
        <v>129</v>
      </c>
      <c r="E129" s="221" t="s">
        <v>157</v>
      </c>
      <c r="F129" s="222" t="s">
        <v>158</v>
      </c>
      <c r="G129" s="223" t="s">
        <v>131</v>
      </c>
      <c r="H129" s="224">
        <v>1</v>
      </c>
      <c r="I129" s="225"/>
      <c r="J129" s="226">
        <f>ROUND(I129*H129,2)</f>
        <v>0</v>
      </c>
      <c r="K129" s="227"/>
      <c r="L129" s="228"/>
      <c r="M129" s="229" t="s">
        <v>1</v>
      </c>
      <c r="N129" s="230" t="s">
        <v>40</v>
      </c>
      <c r="O129" s="91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3" t="s">
        <v>132</v>
      </c>
      <c r="AT129" s="233" t="s">
        <v>129</v>
      </c>
      <c r="AU129" s="233" t="s">
        <v>85</v>
      </c>
      <c r="AY129" s="17" t="s">
        <v>127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7" t="s">
        <v>83</v>
      </c>
      <c r="BK129" s="234">
        <f>ROUND(I129*H129,2)</f>
        <v>0</v>
      </c>
      <c r="BL129" s="17" t="s">
        <v>133</v>
      </c>
      <c r="BM129" s="233" t="s">
        <v>159</v>
      </c>
    </row>
    <row r="130" s="2" customFormat="1" ht="16.5" customHeight="1">
      <c r="A130" s="38"/>
      <c r="B130" s="39"/>
      <c r="C130" s="220" t="s">
        <v>160</v>
      </c>
      <c r="D130" s="220" t="s">
        <v>129</v>
      </c>
      <c r="E130" s="221" t="s">
        <v>161</v>
      </c>
      <c r="F130" s="222" t="s">
        <v>162</v>
      </c>
      <c r="G130" s="223" t="s">
        <v>163</v>
      </c>
      <c r="H130" s="224">
        <v>8</v>
      </c>
      <c r="I130" s="225"/>
      <c r="J130" s="226">
        <f>ROUND(I130*H130,2)</f>
        <v>0</v>
      </c>
      <c r="K130" s="227"/>
      <c r="L130" s="228"/>
      <c r="M130" s="229" t="s">
        <v>1</v>
      </c>
      <c r="N130" s="230" t="s">
        <v>40</v>
      </c>
      <c r="O130" s="91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3" t="s">
        <v>132</v>
      </c>
      <c r="AT130" s="233" t="s">
        <v>129</v>
      </c>
      <c r="AU130" s="233" t="s">
        <v>85</v>
      </c>
      <c r="AY130" s="17" t="s">
        <v>127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7" t="s">
        <v>83</v>
      </c>
      <c r="BK130" s="234">
        <f>ROUND(I130*H130,2)</f>
        <v>0</v>
      </c>
      <c r="BL130" s="17" t="s">
        <v>133</v>
      </c>
      <c r="BM130" s="233" t="s">
        <v>164</v>
      </c>
    </row>
    <row r="131" s="13" customFormat="1">
      <c r="A131" s="13"/>
      <c r="B131" s="235"/>
      <c r="C131" s="236"/>
      <c r="D131" s="237" t="s">
        <v>165</v>
      </c>
      <c r="E131" s="238" t="s">
        <v>1</v>
      </c>
      <c r="F131" s="239" t="s">
        <v>166</v>
      </c>
      <c r="G131" s="236"/>
      <c r="H131" s="238" t="s">
        <v>1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165</v>
      </c>
      <c r="AU131" s="245" t="s">
        <v>85</v>
      </c>
      <c r="AV131" s="13" t="s">
        <v>83</v>
      </c>
      <c r="AW131" s="13" t="s">
        <v>32</v>
      </c>
      <c r="AX131" s="13" t="s">
        <v>75</v>
      </c>
      <c r="AY131" s="245" t="s">
        <v>127</v>
      </c>
    </row>
    <row r="132" s="14" customFormat="1">
      <c r="A132" s="14"/>
      <c r="B132" s="246"/>
      <c r="C132" s="247"/>
      <c r="D132" s="237" t="s">
        <v>165</v>
      </c>
      <c r="E132" s="248" t="s">
        <v>1</v>
      </c>
      <c r="F132" s="249" t="s">
        <v>132</v>
      </c>
      <c r="G132" s="247"/>
      <c r="H132" s="250">
        <v>8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165</v>
      </c>
      <c r="AU132" s="256" t="s">
        <v>85</v>
      </c>
      <c r="AV132" s="14" t="s">
        <v>85</v>
      </c>
      <c r="AW132" s="14" t="s">
        <v>32</v>
      </c>
      <c r="AX132" s="14" t="s">
        <v>83</v>
      </c>
      <c r="AY132" s="256" t="s">
        <v>127</v>
      </c>
    </row>
    <row r="133" s="2" customFormat="1" ht="24.15" customHeight="1">
      <c r="A133" s="38"/>
      <c r="B133" s="39"/>
      <c r="C133" s="220" t="s">
        <v>167</v>
      </c>
      <c r="D133" s="220" t="s">
        <v>129</v>
      </c>
      <c r="E133" s="221" t="s">
        <v>168</v>
      </c>
      <c r="F133" s="222" t="s">
        <v>169</v>
      </c>
      <c r="G133" s="223" t="s">
        <v>131</v>
      </c>
      <c r="H133" s="224">
        <v>1</v>
      </c>
      <c r="I133" s="225"/>
      <c r="J133" s="226">
        <f>ROUND(I133*H133,2)</f>
        <v>0</v>
      </c>
      <c r="K133" s="227"/>
      <c r="L133" s="228"/>
      <c r="M133" s="229" t="s">
        <v>1</v>
      </c>
      <c r="N133" s="230" t="s">
        <v>40</v>
      </c>
      <c r="O133" s="91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3" t="s">
        <v>132</v>
      </c>
      <c r="AT133" s="233" t="s">
        <v>129</v>
      </c>
      <c r="AU133" s="233" t="s">
        <v>85</v>
      </c>
      <c r="AY133" s="17" t="s">
        <v>127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7" t="s">
        <v>83</v>
      </c>
      <c r="BK133" s="234">
        <f>ROUND(I133*H133,2)</f>
        <v>0</v>
      </c>
      <c r="BL133" s="17" t="s">
        <v>133</v>
      </c>
      <c r="BM133" s="233" t="s">
        <v>170</v>
      </c>
    </row>
    <row r="134" s="2" customFormat="1" ht="55.5" customHeight="1">
      <c r="A134" s="38"/>
      <c r="B134" s="39"/>
      <c r="C134" s="220" t="s">
        <v>171</v>
      </c>
      <c r="D134" s="220" t="s">
        <v>129</v>
      </c>
      <c r="E134" s="221" t="s">
        <v>172</v>
      </c>
      <c r="F134" s="222" t="s">
        <v>173</v>
      </c>
      <c r="G134" s="223" t="s">
        <v>131</v>
      </c>
      <c r="H134" s="224">
        <v>1</v>
      </c>
      <c r="I134" s="225"/>
      <c r="J134" s="226">
        <f>ROUND(I134*H134,2)</f>
        <v>0</v>
      </c>
      <c r="K134" s="227"/>
      <c r="L134" s="228"/>
      <c r="M134" s="229" t="s">
        <v>1</v>
      </c>
      <c r="N134" s="230" t="s">
        <v>40</v>
      </c>
      <c r="O134" s="91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3" t="s">
        <v>132</v>
      </c>
      <c r="AT134" s="233" t="s">
        <v>129</v>
      </c>
      <c r="AU134" s="233" t="s">
        <v>85</v>
      </c>
      <c r="AY134" s="17" t="s">
        <v>127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7" t="s">
        <v>83</v>
      </c>
      <c r="BK134" s="234">
        <f>ROUND(I134*H134,2)</f>
        <v>0</v>
      </c>
      <c r="BL134" s="17" t="s">
        <v>133</v>
      </c>
      <c r="BM134" s="233" t="s">
        <v>174</v>
      </c>
    </row>
    <row r="135" s="2" customFormat="1" ht="24.15" customHeight="1">
      <c r="A135" s="38"/>
      <c r="B135" s="39"/>
      <c r="C135" s="220" t="s">
        <v>175</v>
      </c>
      <c r="D135" s="220" t="s">
        <v>129</v>
      </c>
      <c r="E135" s="221" t="s">
        <v>176</v>
      </c>
      <c r="F135" s="222" t="s">
        <v>177</v>
      </c>
      <c r="G135" s="223" t="s">
        <v>163</v>
      </c>
      <c r="H135" s="224">
        <v>1</v>
      </c>
      <c r="I135" s="225"/>
      <c r="J135" s="226">
        <f>ROUND(I135*H135,2)</f>
        <v>0</v>
      </c>
      <c r="K135" s="227"/>
      <c r="L135" s="228"/>
      <c r="M135" s="229" t="s">
        <v>1</v>
      </c>
      <c r="N135" s="230" t="s">
        <v>40</v>
      </c>
      <c r="O135" s="91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3" t="s">
        <v>132</v>
      </c>
      <c r="AT135" s="233" t="s">
        <v>129</v>
      </c>
      <c r="AU135" s="233" t="s">
        <v>85</v>
      </c>
      <c r="AY135" s="17" t="s">
        <v>127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7" t="s">
        <v>83</v>
      </c>
      <c r="BK135" s="234">
        <f>ROUND(I135*H135,2)</f>
        <v>0</v>
      </c>
      <c r="BL135" s="17" t="s">
        <v>133</v>
      </c>
      <c r="BM135" s="233" t="s">
        <v>178</v>
      </c>
    </row>
    <row r="136" s="2" customFormat="1" ht="16.5" customHeight="1">
      <c r="A136" s="38"/>
      <c r="B136" s="39"/>
      <c r="C136" s="220" t="s">
        <v>179</v>
      </c>
      <c r="D136" s="220" t="s">
        <v>129</v>
      </c>
      <c r="E136" s="221" t="s">
        <v>180</v>
      </c>
      <c r="F136" s="222" t="s">
        <v>181</v>
      </c>
      <c r="G136" s="223" t="s">
        <v>131</v>
      </c>
      <c r="H136" s="224">
        <v>1</v>
      </c>
      <c r="I136" s="225"/>
      <c r="J136" s="226">
        <f>ROUND(I136*H136,2)</f>
        <v>0</v>
      </c>
      <c r="K136" s="227"/>
      <c r="L136" s="228"/>
      <c r="M136" s="229" t="s">
        <v>1</v>
      </c>
      <c r="N136" s="230" t="s">
        <v>40</v>
      </c>
      <c r="O136" s="91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3" t="s">
        <v>132</v>
      </c>
      <c r="AT136" s="233" t="s">
        <v>129</v>
      </c>
      <c r="AU136" s="233" t="s">
        <v>85</v>
      </c>
      <c r="AY136" s="17" t="s">
        <v>127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7" t="s">
        <v>83</v>
      </c>
      <c r="BK136" s="234">
        <f>ROUND(I136*H136,2)</f>
        <v>0</v>
      </c>
      <c r="BL136" s="17" t="s">
        <v>133</v>
      </c>
      <c r="BM136" s="233" t="s">
        <v>182</v>
      </c>
    </row>
    <row r="137" s="2" customFormat="1" ht="24.15" customHeight="1">
      <c r="A137" s="38"/>
      <c r="B137" s="39"/>
      <c r="C137" s="220" t="s">
        <v>8</v>
      </c>
      <c r="D137" s="220" t="s">
        <v>129</v>
      </c>
      <c r="E137" s="221" t="s">
        <v>183</v>
      </c>
      <c r="F137" s="222" t="s">
        <v>184</v>
      </c>
      <c r="G137" s="223" t="s">
        <v>131</v>
      </c>
      <c r="H137" s="224">
        <v>1</v>
      </c>
      <c r="I137" s="225"/>
      <c r="J137" s="226">
        <f>ROUND(I137*H137,2)</f>
        <v>0</v>
      </c>
      <c r="K137" s="227"/>
      <c r="L137" s="228"/>
      <c r="M137" s="229" t="s">
        <v>1</v>
      </c>
      <c r="N137" s="230" t="s">
        <v>40</v>
      </c>
      <c r="O137" s="91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3" t="s">
        <v>132</v>
      </c>
      <c r="AT137" s="233" t="s">
        <v>129</v>
      </c>
      <c r="AU137" s="233" t="s">
        <v>85</v>
      </c>
      <c r="AY137" s="17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7" t="s">
        <v>83</v>
      </c>
      <c r="BK137" s="234">
        <f>ROUND(I137*H137,2)</f>
        <v>0</v>
      </c>
      <c r="BL137" s="17" t="s">
        <v>133</v>
      </c>
      <c r="BM137" s="233" t="s">
        <v>185</v>
      </c>
    </row>
    <row r="138" s="2" customFormat="1" ht="21.75" customHeight="1">
      <c r="A138" s="38"/>
      <c r="B138" s="39"/>
      <c r="C138" s="220" t="s">
        <v>186</v>
      </c>
      <c r="D138" s="220" t="s">
        <v>129</v>
      </c>
      <c r="E138" s="221" t="s">
        <v>187</v>
      </c>
      <c r="F138" s="222" t="s">
        <v>188</v>
      </c>
      <c r="G138" s="223" t="s">
        <v>131</v>
      </c>
      <c r="H138" s="224">
        <v>1</v>
      </c>
      <c r="I138" s="225"/>
      <c r="J138" s="226">
        <f>ROUND(I138*H138,2)</f>
        <v>0</v>
      </c>
      <c r="K138" s="227"/>
      <c r="L138" s="228"/>
      <c r="M138" s="229" t="s">
        <v>1</v>
      </c>
      <c r="N138" s="230" t="s">
        <v>40</v>
      </c>
      <c r="O138" s="91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3" t="s">
        <v>132</v>
      </c>
      <c r="AT138" s="233" t="s">
        <v>129</v>
      </c>
      <c r="AU138" s="233" t="s">
        <v>85</v>
      </c>
      <c r="AY138" s="17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7" t="s">
        <v>83</v>
      </c>
      <c r="BK138" s="234">
        <f>ROUND(I138*H138,2)</f>
        <v>0</v>
      </c>
      <c r="BL138" s="17" t="s">
        <v>133</v>
      </c>
      <c r="BM138" s="233" t="s">
        <v>189</v>
      </c>
    </row>
    <row r="139" s="2" customFormat="1" ht="16.5" customHeight="1">
      <c r="A139" s="38"/>
      <c r="B139" s="39"/>
      <c r="C139" s="220" t="s">
        <v>190</v>
      </c>
      <c r="D139" s="220" t="s">
        <v>129</v>
      </c>
      <c r="E139" s="221" t="s">
        <v>191</v>
      </c>
      <c r="F139" s="222" t="s">
        <v>192</v>
      </c>
      <c r="G139" s="223" t="s">
        <v>131</v>
      </c>
      <c r="H139" s="224">
        <v>1</v>
      </c>
      <c r="I139" s="225"/>
      <c r="J139" s="226">
        <f>ROUND(I139*H139,2)</f>
        <v>0</v>
      </c>
      <c r="K139" s="227"/>
      <c r="L139" s="228"/>
      <c r="M139" s="229" t="s">
        <v>1</v>
      </c>
      <c r="N139" s="230" t="s">
        <v>40</v>
      </c>
      <c r="O139" s="91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3" t="s">
        <v>132</v>
      </c>
      <c r="AT139" s="233" t="s">
        <v>129</v>
      </c>
      <c r="AU139" s="233" t="s">
        <v>85</v>
      </c>
      <c r="AY139" s="17" t="s">
        <v>127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7" t="s">
        <v>83</v>
      </c>
      <c r="BK139" s="234">
        <f>ROUND(I139*H139,2)</f>
        <v>0</v>
      </c>
      <c r="BL139" s="17" t="s">
        <v>133</v>
      </c>
      <c r="BM139" s="233" t="s">
        <v>193</v>
      </c>
    </row>
    <row r="140" s="2" customFormat="1" ht="16.5" customHeight="1">
      <c r="A140" s="38"/>
      <c r="B140" s="39"/>
      <c r="C140" s="220" t="s">
        <v>194</v>
      </c>
      <c r="D140" s="220" t="s">
        <v>129</v>
      </c>
      <c r="E140" s="221" t="s">
        <v>195</v>
      </c>
      <c r="F140" s="222" t="s">
        <v>196</v>
      </c>
      <c r="G140" s="223" t="s">
        <v>131</v>
      </c>
      <c r="H140" s="224">
        <v>1</v>
      </c>
      <c r="I140" s="225"/>
      <c r="J140" s="226">
        <f>ROUND(I140*H140,2)</f>
        <v>0</v>
      </c>
      <c r="K140" s="227"/>
      <c r="L140" s="228"/>
      <c r="M140" s="229" t="s">
        <v>1</v>
      </c>
      <c r="N140" s="230" t="s">
        <v>40</v>
      </c>
      <c r="O140" s="91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3" t="s">
        <v>132</v>
      </c>
      <c r="AT140" s="233" t="s">
        <v>129</v>
      </c>
      <c r="AU140" s="233" t="s">
        <v>85</v>
      </c>
      <c r="AY140" s="17" t="s">
        <v>127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7" t="s">
        <v>83</v>
      </c>
      <c r="BK140" s="234">
        <f>ROUND(I140*H140,2)</f>
        <v>0</v>
      </c>
      <c r="BL140" s="17" t="s">
        <v>133</v>
      </c>
      <c r="BM140" s="233" t="s">
        <v>197</v>
      </c>
    </row>
    <row r="141" s="2" customFormat="1" ht="24.15" customHeight="1">
      <c r="A141" s="38"/>
      <c r="B141" s="39"/>
      <c r="C141" s="220" t="s">
        <v>198</v>
      </c>
      <c r="D141" s="220" t="s">
        <v>129</v>
      </c>
      <c r="E141" s="221" t="s">
        <v>199</v>
      </c>
      <c r="F141" s="222" t="s">
        <v>200</v>
      </c>
      <c r="G141" s="223" t="s">
        <v>131</v>
      </c>
      <c r="H141" s="224">
        <v>1</v>
      </c>
      <c r="I141" s="225"/>
      <c r="J141" s="226">
        <f>ROUND(I141*H141,2)</f>
        <v>0</v>
      </c>
      <c r="K141" s="227"/>
      <c r="L141" s="228"/>
      <c r="M141" s="229" t="s">
        <v>1</v>
      </c>
      <c r="N141" s="230" t="s">
        <v>40</v>
      </c>
      <c r="O141" s="91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3" t="s">
        <v>132</v>
      </c>
      <c r="AT141" s="233" t="s">
        <v>129</v>
      </c>
      <c r="AU141" s="233" t="s">
        <v>85</v>
      </c>
      <c r="AY141" s="17" t="s">
        <v>127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7" t="s">
        <v>83</v>
      </c>
      <c r="BK141" s="234">
        <f>ROUND(I141*H141,2)</f>
        <v>0</v>
      </c>
      <c r="BL141" s="17" t="s">
        <v>133</v>
      </c>
      <c r="BM141" s="233" t="s">
        <v>201</v>
      </c>
    </row>
    <row r="142" s="2" customFormat="1" ht="24.15" customHeight="1">
      <c r="A142" s="38"/>
      <c r="B142" s="39"/>
      <c r="C142" s="220" t="s">
        <v>202</v>
      </c>
      <c r="D142" s="220" t="s">
        <v>129</v>
      </c>
      <c r="E142" s="221" t="s">
        <v>203</v>
      </c>
      <c r="F142" s="222" t="s">
        <v>204</v>
      </c>
      <c r="G142" s="223" t="s">
        <v>131</v>
      </c>
      <c r="H142" s="224">
        <v>1</v>
      </c>
      <c r="I142" s="225"/>
      <c r="J142" s="226">
        <f>ROUND(I142*H142,2)</f>
        <v>0</v>
      </c>
      <c r="K142" s="227"/>
      <c r="L142" s="228"/>
      <c r="M142" s="229" t="s">
        <v>1</v>
      </c>
      <c r="N142" s="230" t="s">
        <v>40</v>
      </c>
      <c r="O142" s="91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3" t="s">
        <v>132</v>
      </c>
      <c r="AT142" s="233" t="s">
        <v>129</v>
      </c>
      <c r="AU142" s="233" t="s">
        <v>85</v>
      </c>
      <c r="AY142" s="17" t="s">
        <v>127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7" t="s">
        <v>83</v>
      </c>
      <c r="BK142" s="234">
        <f>ROUND(I142*H142,2)</f>
        <v>0</v>
      </c>
      <c r="BL142" s="17" t="s">
        <v>133</v>
      </c>
      <c r="BM142" s="233" t="s">
        <v>205</v>
      </c>
    </row>
    <row r="143" s="2" customFormat="1" ht="24.15" customHeight="1">
      <c r="A143" s="38"/>
      <c r="B143" s="39"/>
      <c r="C143" s="220" t="s">
        <v>7</v>
      </c>
      <c r="D143" s="220" t="s">
        <v>129</v>
      </c>
      <c r="E143" s="221" t="s">
        <v>206</v>
      </c>
      <c r="F143" s="222" t="s">
        <v>207</v>
      </c>
      <c r="G143" s="223" t="s">
        <v>99</v>
      </c>
      <c r="H143" s="224">
        <v>1</v>
      </c>
      <c r="I143" s="225"/>
      <c r="J143" s="226">
        <f>ROUND(I143*H143,2)</f>
        <v>0</v>
      </c>
      <c r="K143" s="227"/>
      <c r="L143" s="228"/>
      <c r="M143" s="229" t="s">
        <v>1</v>
      </c>
      <c r="N143" s="230" t="s">
        <v>40</v>
      </c>
      <c r="O143" s="91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3" t="s">
        <v>132</v>
      </c>
      <c r="AT143" s="233" t="s">
        <v>129</v>
      </c>
      <c r="AU143" s="233" t="s">
        <v>85</v>
      </c>
      <c r="AY143" s="17" t="s">
        <v>127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7" t="s">
        <v>83</v>
      </c>
      <c r="BK143" s="234">
        <f>ROUND(I143*H143,2)</f>
        <v>0</v>
      </c>
      <c r="BL143" s="17" t="s">
        <v>133</v>
      </c>
      <c r="BM143" s="233" t="s">
        <v>208</v>
      </c>
    </row>
    <row r="144" s="2" customFormat="1" ht="16.5" customHeight="1">
      <c r="A144" s="38"/>
      <c r="B144" s="39"/>
      <c r="C144" s="220" t="s">
        <v>209</v>
      </c>
      <c r="D144" s="220" t="s">
        <v>129</v>
      </c>
      <c r="E144" s="221" t="s">
        <v>210</v>
      </c>
      <c r="F144" s="222" t="s">
        <v>211</v>
      </c>
      <c r="G144" s="223" t="s">
        <v>163</v>
      </c>
      <c r="H144" s="224">
        <v>1</v>
      </c>
      <c r="I144" s="225"/>
      <c r="J144" s="226">
        <f>ROUND(I144*H144,2)</f>
        <v>0</v>
      </c>
      <c r="K144" s="227"/>
      <c r="L144" s="228"/>
      <c r="M144" s="229" t="s">
        <v>1</v>
      </c>
      <c r="N144" s="230" t="s">
        <v>40</v>
      </c>
      <c r="O144" s="91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3" t="s">
        <v>132</v>
      </c>
      <c r="AT144" s="233" t="s">
        <v>129</v>
      </c>
      <c r="AU144" s="233" t="s">
        <v>85</v>
      </c>
      <c r="AY144" s="17" t="s">
        <v>127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7" t="s">
        <v>83</v>
      </c>
      <c r="BK144" s="234">
        <f>ROUND(I144*H144,2)</f>
        <v>0</v>
      </c>
      <c r="BL144" s="17" t="s">
        <v>133</v>
      </c>
      <c r="BM144" s="233" t="s">
        <v>212</v>
      </c>
    </row>
    <row r="145" s="2" customFormat="1" ht="24.15" customHeight="1">
      <c r="A145" s="38"/>
      <c r="B145" s="39"/>
      <c r="C145" s="257" t="s">
        <v>213</v>
      </c>
      <c r="D145" s="257" t="s">
        <v>214</v>
      </c>
      <c r="E145" s="258" t="s">
        <v>215</v>
      </c>
      <c r="F145" s="259" t="s">
        <v>216</v>
      </c>
      <c r="G145" s="260" t="s">
        <v>99</v>
      </c>
      <c r="H145" s="261">
        <v>110</v>
      </c>
      <c r="I145" s="262"/>
      <c r="J145" s="263">
        <f>ROUND(I145*H145,2)</f>
        <v>0</v>
      </c>
      <c r="K145" s="264"/>
      <c r="L145" s="44"/>
      <c r="M145" s="265" t="s">
        <v>1</v>
      </c>
      <c r="N145" s="266" t="s">
        <v>40</v>
      </c>
      <c r="O145" s="91"/>
      <c r="P145" s="231">
        <f>O145*H145</f>
        <v>0</v>
      </c>
      <c r="Q145" s="231">
        <v>0.00014999999999999999</v>
      </c>
      <c r="R145" s="231">
        <f>Q145*H145</f>
        <v>0.016499999999999997</v>
      </c>
      <c r="S145" s="231">
        <v>0</v>
      </c>
      <c r="T145" s="23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3" t="s">
        <v>133</v>
      </c>
      <c r="AT145" s="233" t="s">
        <v>214</v>
      </c>
      <c r="AU145" s="233" t="s">
        <v>85</v>
      </c>
      <c r="AY145" s="17" t="s">
        <v>127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7" t="s">
        <v>83</v>
      </c>
      <c r="BK145" s="234">
        <f>ROUND(I145*H145,2)</f>
        <v>0</v>
      </c>
      <c r="BL145" s="17" t="s">
        <v>133</v>
      </c>
      <c r="BM145" s="233" t="s">
        <v>217</v>
      </c>
    </row>
    <row r="146" s="13" customFormat="1">
      <c r="A146" s="13"/>
      <c r="B146" s="235"/>
      <c r="C146" s="236"/>
      <c r="D146" s="237" t="s">
        <v>165</v>
      </c>
      <c r="E146" s="238" t="s">
        <v>1</v>
      </c>
      <c r="F146" s="239" t="s">
        <v>218</v>
      </c>
      <c r="G146" s="236"/>
      <c r="H146" s="238" t="s">
        <v>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165</v>
      </c>
      <c r="AU146" s="245" t="s">
        <v>85</v>
      </c>
      <c r="AV146" s="13" t="s">
        <v>83</v>
      </c>
      <c r="AW146" s="13" t="s">
        <v>32</v>
      </c>
      <c r="AX146" s="13" t="s">
        <v>75</v>
      </c>
      <c r="AY146" s="245" t="s">
        <v>127</v>
      </c>
    </row>
    <row r="147" s="14" customFormat="1">
      <c r="A147" s="14"/>
      <c r="B147" s="246"/>
      <c r="C147" s="247"/>
      <c r="D147" s="237" t="s">
        <v>165</v>
      </c>
      <c r="E147" s="248" t="s">
        <v>98</v>
      </c>
      <c r="F147" s="249" t="s">
        <v>100</v>
      </c>
      <c r="G147" s="247"/>
      <c r="H147" s="250">
        <v>110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165</v>
      </c>
      <c r="AU147" s="256" t="s">
        <v>85</v>
      </c>
      <c r="AV147" s="14" t="s">
        <v>85</v>
      </c>
      <c r="AW147" s="14" t="s">
        <v>32</v>
      </c>
      <c r="AX147" s="14" t="s">
        <v>83</v>
      </c>
      <c r="AY147" s="256" t="s">
        <v>127</v>
      </c>
    </row>
    <row r="148" s="2" customFormat="1" ht="24.15" customHeight="1">
      <c r="A148" s="38"/>
      <c r="B148" s="39"/>
      <c r="C148" s="257" t="s">
        <v>219</v>
      </c>
      <c r="D148" s="257" t="s">
        <v>214</v>
      </c>
      <c r="E148" s="258" t="s">
        <v>220</v>
      </c>
      <c r="F148" s="259" t="s">
        <v>221</v>
      </c>
      <c r="G148" s="260" t="s">
        <v>99</v>
      </c>
      <c r="H148" s="261">
        <v>110</v>
      </c>
      <c r="I148" s="262"/>
      <c r="J148" s="263">
        <f>ROUND(I148*H148,2)</f>
        <v>0</v>
      </c>
      <c r="K148" s="264"/>
      <c r="L148" s="44"/>
      <c r="M148" s="265" t="s">
        <v>1</v>
      </c>
      <c r="N148" s="266" t="s">
        <v>40</v>
      </c>
      <c r="O148" s="91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3" t="s">
        <v>133</v>
      </c>
      <c r="AT148" s="233" t="s">
        <v>214</v>
      </c>
      <c r="AU148" s="233" t="s">
        <v>85</v>
      </c>
      <c r="AY148" s="17" t="s">
        <v>127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7" t="s">
        <v>83</v>
      </c>
      <c r="BK148" s="234">
        <f>ROUND(I148*H148,2)</f>
        <v>0</v>
      </c>
      <c r="BL148" s="17" t="s">
        <v>133</v>
      </c>
      <c r="BM148" s="233" t="s">
        <v>222</v>
      </c>
    </row>
    <row r="149" s="14" customFormat="1">
      <c r="A149" s="14"/>
      <c r="B149" s="246"/>
      <c r="C149" s="247"/>
      <c r="D149" s="237" t="s">
        <v>165</v>
      </c>
      <c r="E149" s="248" t="s">
        <v>1</v>
      </c>
      <c r="F149" s="249" t="s">
        <v>98</v>
      </c>
      <c r="G149" s="247"/>
      <c r="H149" s="250">
        <v>110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165</v>
      </c>
      <c r="AU149" s="256" t="s">
        <v>85</v>
      </c>
      <c r="AV149" s="14" t="s">
        <v>85</v>
      </c>
      <c r="AW149" s="14" t="s">
        <v>32</v>
      </c>
      <c r="AX149" s="14" t="s">
        <v>83</v>
      </c>
      <c r="AY149" s="256" t="s">
        <v>127</v>
      </c>
    </row>
    <row r="150" s="2" customFormat="1" ht="24.15" customHeight="1">
      <c r="A150" s="38"/>
      <c r="B150" s="39"/>
      <c r="C150" s="257" t="s">
        <v>223</v>
      </c>
      <c r="D150" s="257" t="s">
        <v>214</v>
      </c>
      <c r="E150" s="258" t="s">
        <v>224</v>
      </c>
      <c r="F150" s="259" t="s">
        <v>225</v>
      </c>
      <c r="G150" s="260" t="s">
        <v>131</v>
      </c>
      <c r="H150" s="261">
        <v>1</v>
      </c>
      <c r="I150" s="262"/>
      <c r="J150" s="263">
        <f>ROUND(I150*H150,2)</f>
        <v>0</v>
      </c>
      <c r="K150" s="264"/>
      <c r="L150" s="44"/>
      <c r="M150" s="267" t="s">
        <v>1</v>
      </c>
      <c r="N150" s="268" t="s">
        <v>40</v>
      </c>
      <c r="O150" s="269"/>
      <c r="P150" s="270">
        <f>O150*H150</f>
        <v>0</v>
      </c>
      <c r="Q150" s="270">
        <v>0</v>
      </c>
      <c r="R150" s="270">
        <f>Q150*H150</f>
        <v>0</v>
      </c>
      <c r="S150" s="270">
        <v>0</v>
      </c>
      <c r="T150" s="27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3" t="s">
        <v>133</v>
      </c>
      <c r="AT150" s="233" t="s">
        <v>214</v>
      </c>
      <c r="AU150" s="233" t="s">
        <v>85</v>
      </c>
      <c r="AY150" s="17" t="s">
        <v>127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7" t="s">
        <v>83</v>
      </c>
      <c r="BK150" s="234">
        <f>ROUND(I150*H150,2)</f>
        <v>0</v>
      </c>
      <c r="BL150" s="17" t="s">
        <v>133</v>
      </c>
      <c r="BM150" s="233" t="s">
        <v>226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0E+woQh9bdrQTqiGKdmbhxTxru9Pff04itKQz1R50S1jclFqsKu81FXtlS5X+h8BpnNjzYRroKk5ZfMyTVOyQg==" hashValue="WIqXg9bws+pv1Jabv4iW9XUXypNccPA3/W0nGVrRMKg3nnB/YMVofR6pMRD0jvFcmjL5UAm0b4CPQw0yvYyMHQ==" algorithmName="SHA-512" password="CC35"/>
  <autoFilter ref="C117:K15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  <c r="AZ2" s="136" t="s">
        <v>227</v>
      </c>
      <c r="BA2" s="136" t="s">
        <v>227</v>
      </c>
      <c r="BB2" s="136" t="s">
        <v>228</v>
      </c>
      <c r="BC2" s="136" t="s">
        <v>229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  <c r="AZ3" s="136" t="s">
        <v>230</v>
      </c>
      <c r="BA3" s="136" t="s">
        <v>230</v>
      </c>
      <c r="BB3" s="136" t="s">
        <v>99</v>
      </c>
      <c r="BC3" s="136" t="s">
        <v>231</v>
      </c>
      <c r="BD3" s="136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232</v>
      </c>
      <c r="BA4" s="136" t="s">
        <v>232</v>
      </c>
      <c r="BB4" s="136" t="s">
        <v>99</v>
      </c>
      <c r="BC4" s="136" t="s">
        <v>233</v>
      </c>
      <c r="BD4" s="136" t="s">
        <v>85</v>
      </c>
    </row>
    <row r="5" s="1" customFormat="1" ht="6.96" customHeight="1">
      <c r="B5" s="20"/>
      <c r="L5" s="20"/>
      <c r="AZ5" s="136" t="s">
        <v>234</v>
      </c>
      <c r="BA5" s="136" t="s">
        <v>234</v>
      </c>
      <c r="BB5" s="136" t="s">
        <v>99</v>
      </c>
      <c r="BC5" s="136" t="s">
        <v>235</v>
      </c>
      <c r="BD5" s="136" t="s">
        <v>85</v>
      </c>
    </row>
    <row r="6" s="1" customFormat="1" ht="12" customHeight="1">
      <c r="B6" s="20"/>
      <c r="D6" s="141" t="s">
        <v>16</v>
      </c>
      <c r="L6" s="20"/>
      <c r="AZ6" s="136" t="s">
        <v>236</v>
      </c>
      <c r="BA6" s="136" t="s">
        <v>236</v>
      </c>
      <c r="BB6" s="136" t="s">
        <v>228</v>
      </c>
      <c r="BC6" s="136" t="s">
        <v>237</v>
      </c>
      <c r="BD6" s="136" t="s">
        <v>85</v>
      </c>
    </row>
    <row r="7" s="1" customFormat="1" ht="16.5" customHeight="1">
      <c r="B7" s="20"/>
      <c r="E7" s="142" t="str">
        <f>'Rekapitulace stavby'!K6</f>
        <v>Vybudování parkovacích stání na ul. Volgogradská 55-57</v>
      </c>
      <c r="F7" s="141"/>
      <c r="G7" s="141"/>
      <c r="H7" s="141"/>
      <c r="L7" s="20"/>
      <c r="AZ7" s="136" t="s">
        <v>238</v>
      </c>
      <c r="BA7" s="136" t="s">
        <v>238</v>
      </c>
      <c r="BB7" s="136" t="s">
        <v>99</v>
      </c>
      <c r="BC7" s="136" t="s">
        <v>239</v>
      </c>
      <c r="BD7" s="136" t="s">
        <v>85</v>
      </c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240</v>
      </c>
      <c r="BA8" s="136" t="s">
        <v>240</v>
      </c>
      <c r="BB8" s="136" t="s">
        <v>99</v>
      </c>
      <c r="BC8" s="136" t="s">
        <v>241</v>
      </c>
      <c r="BD8" s="136" t="s">
        <v>85</v>
      </c>
    </row>
    <row r="9" s="2" customFormat="1" ht="16.5" customHeight="1">
      <c r="A9" s="38"/>
      <c r="B9" s="44"/>
      <c r="C9" s="38"/>
      <c r="D9" s="38"/>
      <c r="E9" s="143" t="s">
        <v>242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243</v>
      </c>
      <c r="BA9" s="136" t="s">
        <v>243</v>
      </c>
      <c r="BB9" s="136" t="s">
        <v>228</v>
      </c>
      <c r="BC9" s="136" t="s">
        <v>244</v>
      </c>
      <c r="BD9" s="136" t="s">
        <v>85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245</v>
      </c>
      <c r="BA10" s="136" t="s">
        <v>245</v>
      </c>
      <c r="BB10" s="136" t="s">
        <v>246</v>
      </c>
      <c r="BC10" s="136" t="s">
        <v>247</v>
      </c>
      <c r="BD10" s="136" t="s">
        <v>85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6" t="s">
        <v>248</v>
      </c>
      <c r="BA11" s="136" t="s">
        <v>248</v>
      </c>
      <c r="BB11" s="136" t="s">
        <v>99</v>
      </c>
      <c r="BC11" s="136" t="s">
        <v>249</v>
      </c>
      <c r="BD11" s="136" t="s">
        <v>85</v>
      </c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18. 11. 2018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36" t="s">
        <v>250</v>
      </c>
      <c r="BA12" s="136" t="s">
        <v>250</v>
      </c>
      <c r="BB12" s="136" t="s">
        <v>246</v>
      </c>
      <c r="BC12" s="136" t="s">
        <v>251</v>
      </c>
      <c r="BD12" s="136" t="s">
        <v>85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36" t="s">
        <v>252</v>
      </c>
      <c r="BA13" s="136" t="s">
        <v>252</v>
      </c>
      <c r="BB13" s="136" t="s">
        <v>246</v>
      </c>
      <c r="BC13" s="136" t="s">
        <v>253</v>
      </c>
      <c r="BD13" s="136" t="s">
        <v>85</v>
      </c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36" t="s">
        <v>254</v>
      </c>
      <c r="BA14" s="136" t="s">
        <v>254</v>
      </c>
      <c r="BB14" s="136" t="s">
        <v>228</v>
      </c>
      <c r="BC14" s="136" t="s">
        <v>255</v>
      </c>
      <c r="BD14" s="136" t="s">
        <v>85</v>
      </c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36" t="s">
        <v>256</v>
      </c>
      <c r="BA15" s="136" t="s">
        <v>256</v>
      </c>
      <c r="BB15" s="136" t="s">
        <v>228</v>
      </c>
      <c r="BC15" s="136" t="s">
        <v>257</v>
      </c>
      <c r="BD15" s="136" t="s">
        <v>85</v>
      </c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36" t="s">
        <v>258</v>
      </c>
      <c r="BA16" s="136" t="s">
        <v>258</v>
      </c>
      <c r="BB16" s="136" t="s">
        <v>246</v>
      </c>
      <c r="BC16" s="136" t="s">
        <v>259</v>
      </c>
      <c r="BD16" s="136" t="s">
        <v>85</v>
      </c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36" t="s">
        <v>260</v>
      </c>
      <c r="BA17" s="136" t="s">
        <v>260</v>
      </c>
      <c r="BB17" s="136" t="s">
        <v>228</v>
      </c>
      <c r="BC17" s="136" t="s">
        <v>257</v>
      </c>
      <c r="BD17" s="136" t="s">
        <v>85</v>
      </c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36" t="s">
        <v>261</v>
      </c>
      <c r="BA18" s="136" t="s">
        <v>261</v>
      </c>
      <c r="BB18" s="136" t="s">
        <v>228</v>
      </c>
      <c r="BC18" s="136" t="s">
        <v>262</v>
      </c>
      <c r="BD18" s="136" t="s">
        <v>85</v>
      </c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36" t="s">
        <v>263</v>
      </c>
      <c r="BA19" s="136" t="s">
        <v>263</v>
      </c>
      <c r="BB19" s="136" t="s">
        <v>228</v>
      </c>
      <c r="BC19" s="136" t="s">
        <v>264</v>
      </c>
      <c r="BD19" s="136" t="s">
        <v>85</v>
      </c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Z20" s="136" t="s">
        <v>265</v>
      </c>
      <c r="BA20" s="136" t="s">
        <v>265</v>
      </c>
      <c r="BB20" s="136" t="s">
        <v>266</v>
      </c>
      <c r="BC20" s="136" t="s">
        <v>267</v>
      </c>
      <c r="BD20" s="136" t="s">
        <v>85</v>
      </c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Z21" s="136" t="s">
        <v>268</v>
      </c>
      <c r="BA21" s="136" t="s">
        <v>268</v>
      </c>
      <c r="BB21" s="136" t="s">
        <v>246</v>
      </c>
      <c r="BC21" s="136" t="s">
        <v>269</v>
      </c>
      <c r="BD21" s="136" t="s">
        <v>85</v>
      </c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Z22" s="136" t="s">
        <v>270</v>
      </c>
      <c r="BA22" s="136" t="s">
        <v>270</v>
      </c>
      <c r="BB22" s="136" t="s">
        <v>246</v>
      </c>
      <c r="BC22" s="136" t="s">
        <v>271</v>
      </c>
      <c r="BD22" s="136" t="s">
        <v>85</v>
      </c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ROUND((SUM(BE126:BE372)),  2)</f>
        <v>0</v>
      </c>
      <c r="G33" s="38"/>
      <c r="H33" s="38"/>
      <c r="I33" s="156">
        <v>0.20999999999999999</v>
      </c>
      <c r="J33" s="155">
        <f>ROUND(((SUM(BE126:BE372))*I33),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ROUND((SUM(BF126:BF372)),  2)</f>
        <v>0</v>
      </c>
      <c r="G34" s="38"/>
      <c r="H34" s="38"/>
      <c r="I34" s="156">
        <v>0.14999999999999999</v>
      </c>
      <c r="J34" s="155">
        <f>ROUND(((SUM(BF126:BF372))*I34),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ROUND((SUM(BG126:BG372)),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ROUND((SUM(BH126:BH372)),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ROUND((SUM(BI126:BI372)),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Vybudování parkovacích stání na ul. Volgogradská 55-57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SO 101 PARKOVIŠTĚ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Volgogradská 55-57</v>
      </c>
      <c r="G89" s="40"/>
      <c r="H89" s="40"/>
      <c r="I89" s="32" t="s">
        <v>22</v>
      </c>
      <c r="J89" s="79" t="str">
        <f>IF(J12="","",J12)</f>
        <v>18. 11. 2018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–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272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273</v>
      </c>
      <c r="E99" s="189"/>
      <c r="F99" s="189"/>
      <c r="G99" s="189"/>
      <c r="H99" s="189"/>
      <c r="I99" s="189"/>
      <c r="J99" s="190">
        <f>J235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274</v>
      </c>
      <c r="E100" s="189"/>
      <c r="F100" s="189"/>
      <c r="G100" s="189"/>
      <c r="H100" s="189"/>
      <c r="I100" s="189"/>
      <c r="J100" s="190">
        <f>J248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275</v>
      </c>
      <c r="E101" s="189"/>
      <c r="F101" s="189"/>
      <c r="G101" s="189"/>
      <c r="H101" s="189"/>
      <c r="I101" s="189"/>
      <c r="J101" s="190">
        <f>J251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276</v>
      </c>
      <c r="E102" s="189"/>
      <c r="F102" s="189"/>
      <c r="G102" s="189"/>
      <c r="H102" s="189"/>
      <c r="I102" s="189"/>
      <c r="J102" s="190">
        <f>J292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277</v>
      </c>
      <c r="E103" s="189"/>
      <c r="F103" s="189"/>
      <c r="G103" s="189"/>
      <c r="H103" s="189"/>
      <c r="I103" s="189"/>
      <c r="J103" s="190">
        <f>J331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278</v>
      </c>
      <c r="E104" s="189"/>
      <c r="F104" s="189"/>
      <c r="G104" s="189"/>
      <c r="H104" s="189"/>
      <c r="I104" s="189"/>
      <c r="J104" s="190">
        <f>J342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279</v>
      </c>
      <c r="E105" s="183"/>
      <c r="F105" s="183"/>
      <c r="G105" s="183"/>
      <c r="H105" s="183"/>
      <c r="I105" s="183"/>
      <c r="J105" s="184">
        <f>J344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280</v>
      </c>
      <c r="E106" s="189"/>
      <c r="F106" s="189"/>
      <c r="G106" s="189"/>
      <c r="H106" s="189"/>
      <c r="I106" s="189"/>
      <c r="J106" s="190">
        <f>J345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5" t="str">
        <f>E7</f>
        <v>Vybudování parkovacích stání na ul. Volgogradská 55-57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001 - SO 101 PARKOVIŠTĚ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ul. Volgogradská 55-57</v>
      </c>
      <c r="G120" s="40"/>
      <c r="H120" s="40"/>
      <c r="I120" s="32" t="s">
        <v>22</v>
      </c>
      <c r="J120" s="79" t="str">
        <f>IF(J12="","",J12)</f>
        <v>18. 11. 2018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Městský obvod Ostrava – Jih</v>
      </c>
      <c r="G122" s="40"/>
      <c r="H122" s="40"/>
      <c r="I122" s="32" t="s">
        <v>30</v>
      </c>
      <c r="J122" s="36" t="str">
        <f>E21</f>
        <v>Roman Fildán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33</v>
      </c>
      <c r="J123" s="36" t="str">
        <f>E24</f>
        <v>Roman Fildán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2"/>
      <c r="B125" s="193"/>
      <c r="C125" s="194" t="s">
        <v>112</v>
      </c>
      <c r="D125" s="195" t="s">
        <v>60</v>
      </c>
      <c r="E125" s="195" t="s">
        <v>56</v>
      </c>
      <c r="F125" s="195" t="s">
        <v>57</v>
      </c>
      <c r="G125" s="195" t="s">
        <v>113</v>
      </c>
      <c r="H125" s="195" t="s">
        <v>114</v>
      </c>
      <c r="I125" s="195" t="s">
        <v>115</v>
      </c>
      <c r="J125" s="196" t="s">
        <v>106</v>
      </c>
      <c r="K125" s="197" t="s">
        <v>116</v>
      </c>
      <c r="L125" s="198"/>
      <c r="M125" s="100" t="s">
        <v>1</v>
      </c>
      <c r="N125" s="101" t="s">
        <v>39</v>
      </c>
      <c r="O125" s="101" t="s">
        <v>117</v>
      </c>
      <c r="P125" s="101" t="s">
        <v>118</v>
      </c>
      <c r="Q125" s="101" t="s">
        <v>119</v>
      </c>
      <c r="R125" s="101" t="s">
        <v>120</v>
      </c>
      <c r="S125" s="101" t="s">
        <v>121</v>
      </c>
      <c r="T125" s="102" t="s">
        <v>122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8"/>
      <c r="B126" s="39"/>
      <c r="C126" s="107" t="s">
        <v>123</v>
      </c>
      <c r="D126" s="40"/>
      <c r="E126" s="40"/>
      <c r="F126" s="40"/>
      <c r="G126" s="40"/>
      <c r="H126" s="40"/>
      <c r="I126" s="40"/>
      <c r="J126" s="199">
        <f>BK126</f>
        <v>0</v>
      </c>
      <c r="K126" s="40"/>
      <c r="L126" s="44"/>
      <c r="M126" s="103"/>
      <c r="N126" s="200"/>
      <c r="O126" s="104"/>
      <c r="P126" s="201">
        <f>P127+P344</f>
        <v>0</v>
      </c>
      <c r="Q126" s="104"/>
      <c r="R126" s="201">
        <f>R127+R344</f>
        <v>943.39874197999984</v>
      </c>
      <c r="S126" s="104"/>
      <c r="T126" s="202">
        <f>T127+T344</f>
        <v>323.548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74</v>
      </c>
      <c r="AU126" s="17" t="s">
        <v>108</v>
      </c>
      <c r="BK126" s="203">
        <f>BK127+BK344</f>
        <v>0</v>
      </c>
    </row>
    <row r="127" s="12" customFormat="1" ht="25.92" customHeight="1">
      <c r="A127" s="12"/>
      <c r="B127" s="204"/>
      <c r="C127" s="205"/>
      <c r="D127" s="206" t="s">
        <v>74</v>
      </c>
      <c r="E127" s="207" t="s">
        <v>124</v>
      </c>
      <c r="F127" s="207" t="s">
        <v>125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P128+P235+P248+P251+P292+P331+P342</f>
        <v>0</v>
      </c>
      <c r="Q127" s="212"/>
      <c r="R127" s="213">
        <f>R128+R235+R248+R251+R292+R331+R342</f>
        <v>941.18683747999989</v>
      </c>
      <c r="S127" s="212"/>
      <c r="T127" s="214">
        <f>T128+T235+T248+T251+T292+T331+T342</f>
        <v>323.548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83</v>
      </c>
      <c r="AT127" s="216" t="s">
        <v>74</v>
      </c>
      <c r="AU127" s="216" t="s">
        <v>75</v>
      </c>
      <c r="AY127" s="215" t="s">
        <v>127</v>
      </c>
      <c r="BK127" s="217">
        <f>BK128+BK235+BK248+BK251+BK292+BK331+BK342</f>
        <v>0</v>
      </c>
    </row>
    <row r="128" s="12" customFormat="1" ht="22.8" customHeight="1">
      <c r="A128" s="12"/>
      <c r="B128" s="204"/>
      <c r="C128" s="205"/>
      <c r="D128" s="206" t="s">
        <v>74</v>
      </c>
      <c r="E128" s="218" t="s">
        <v>83</v>
      </c>
      <c r="F128" s="218" t="s">
        <v>281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SUM(P129:P234)</f>
        <v>0</v>
      </c>
      <c r="Q128" s="212"/>
      <c r="R128" s="213">
        <f>SUM(R129:R234)</f>
        <v>26.527504</v>
      </c>
      <c r="S128" s="212"/>
      <c r="T128" s="214">
        <f>SUM(T129:T234)</f>
        <v>311.22399999999999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83</v>
      </c>
      <c r="AT128" s="216" t="s">
        <v>74</v>
      </c>
      <c r="AU128" s="216" t="s">
        <v>83</v>
      </c>
      <c r="AY128" s="215" t="s">
        <v>127</v>
      </c>
      <c r="BK128" s="217">
        <f>SUM(BK129:BK234)</f>
        <v>0</v>
      </c>
    </row>
    <row r="129" s="2" customFormat="1" ht="16.5" customHeight="1">
      <c r="A129" s="38"/>
      <c r="B129" s="39"/>
      <c r="C129" s="257" t="s">
        <v>83</v>
      </c>
      <c r="D129" s="257" t="s">
        <v>214</v>
      </c>
      <c r="E129" s="258" t="s">
        <v>282</v>
      </c>
      <c r="F129" s="259" t="s">
        <v>283</v>
      </c>
      <c r="G129" s="260" t="s">
        <v>284</v>
      </c>
      <c r="H129" s="261">
        <v>0.041000000000000002</v>
      </c>
      <c r="I129" s="262"/>
      <c r="J129" s="263">
        <f>ROUND(I129*H129,2)</f>
        <v>0</v>
      </c>
      <c r="K129" s="264"/>
      <c r="L129" s="44"/>
      <c r="M129" s="265" t="s">
        <v>1</v>
      </c>
      <c r="N129" s="266" t="s">
        <v>40</v>
      </c>
      <c r="O129" s="91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3" t="s">
        <v>133</v>
      </c>
      <c r="AT129" s="233" t="s">
        <v>214</v>
      </c>
      <c r="AU129" s="233" t="s">
        <v>85</v>
      </c>
      <c r="AY129" s="17" t="s">
        <v>127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7" t="s">
        <v>83</v>
      </c>
      <c r="BK129" s="234">
        <f>ROUND(I129*H129,2)</f>
        <v>0</v>
      </c>
      <c r="BL129" s="17" t="s">
        <v>133</v>
      </c>
      <c r="BM129" s="233" t="s">
        <v>285</v>
      </c>
    </row>
    <row r="130" s="13" customFormat="1">
      <c r="A130" s="13"/>
      <c r="B130" s="235"/>
      <c r="C130" s="236"/>
      <c r="D130" s="237" t="s">
        <v>165</v>
      </c>
      <c r="E130" s="238" t="s">
        <v>1</v>
      </c>
      <c r="F130" s="239" t="s">
        <v>286</v>
      </c>
      <c r="G130" s="236"/>
      <c r="H130" s="238" t="s">
        <v>1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165</v>
      </c>
      <c r="AU130" s="245" t="s">
        <v>85</v>
      </c>
      <c r="AV130" s="13" t="s">
        <v>83</v>
      </c>
      <c r="AW130" s="13" t="s">
        <v>32</v>
      </c>
      <c r="AX130" s="13" t="s">
        <v>75</v>
      </c>
      <c r="AY130" s="245" t="s">
        <v>127</v>
      </c>
    </row>
    <row r="131" s="14" customFormat="1">
      <c r="A131" s="14"/>
      <c r="B131" s="246"/>
      <c r="C131" s="247"/>
      <c r="D131" s="237" t="s">
        <v>165</v>
      </c>
      <c r="E131" s="248" t="s">
        <v>287</v>
      </c>
      <c r="F131" s="249" t="s">
        <v>288</v>
      </c>
      <c r="G131" s="247"/>
      <c r="H131" s="250">
        <v>0.041000000000000002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165</v>
      </c>
      <c r="AU131" s="256" t="s">
        <v>85</v>
      </c>
      <c r="AV131" s="14" t="s">
        <v>85</v>
      </c>
      <c r="AW131" s="14" t="s">
        <v>32</v>
      </c>
      <c r="AX131" s="14" t="s">
        <v>83</v>
      </c>
      <c r="AY131" s="256" t="s">
        <v>127</v>
      </c>
    </row>
    <row r="132" s="2" customFormat="1" ht="33" customHeight="1">
      <c r="A132" s="38"/>
      <c r="B132" s="39"/>
      <c r="C132" s="257" t="s">
        <v>85</v>
      </c>
      <c r="D132" s="257" t="s">
        <v>214</v>
      </c>
      <c r="E132" s="258" t="s">
        <v>289</v>
      </c>
      <c r="F132" s="259" t="s">
        <v>290</v>
      </c>
      <c r="G132" s="260" t="s">
        <v>228</v>
      </c>
      <c r="H132" s="261">
        <v>240</v>
      </c>
      <c r="I132" s="262"/>
      <c r="J132" s="263">
        <f>ROUND(I132*H132,2)</f>
        <v>0</v>
      </c>
      <c r="K132" s="264"/>
      <c r="L132" s="44"/>
      <c r="M132" s="265" t="s">
        <v>1</v>
      </c>
      <c r="N132" s="266" t="s">
        <v>40</v>
      </c>
      <c r="O132" s="91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3" t="s">
        <v>133</v>
      </c>
      <c r="AT132" s="233" t="s">
        <v>214</v>
      </c>
      <c r="AU132" s="233" t="s">
        <v>85</v>
      </c>
      <c r="AY132" s="17" t="s">
        <v>127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7" t="s">
        <v>83</v>
      </c>
      <c r="BK132" s="234">
        <f>ROUND(I132*H132,2)</f>
        <v>0</v>
      </c>
      <c r="BL132" s="17" t="s">
        <v>133</v>
      </c>
      <c r="BM132" s="233" t="s">
        <v>291</v>
      </c>
    </row>
    <row r="133" s="14" customFormat="1">
      <c r="A133" s="14"/>
      <c r="B133" s="246"/>
      <c r="C133" s="247"/>
      <c r="D133" s="237" t="s">
        <v>165</v>
      </c>
      <c r="E133" s="248" t="s">
        <v>1</v>
      </c>
      <c r="F133" s="249" t="s">
        <v>292</v>
      </c>
      <c r="G133" s="247"/>
      <c r="H133" s="250">
        <v>240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165</v>
      </c>
      <c r="AU133" s="256" t="s">
        <v>85</v>
      </c>
      <c r="AV133" s="14" t="s">
        <v>85</v>
      </c>
      <c r="AW133" s="14" t="s">
        <v>32</v>
      </c>
      <c r="AX133" s="14" t="s">
        <v>83</v>
      </c>
      <c r="AY133" s="256" t="s">
        <v>127</v>
      </c>
    </row>
    <row r="134" s="2" customFormat="1" ht="33" customHeight="1">
      <c r="A134" s="38"/>
      <c r="B134" s="39"/>
      <c r="C134" s="257" t="s">
        <v>137</v>
      </c>
      <c r="D134" s="257" t="s">
        <v>214</v>
      </c>
      <c r="E134" s="258" t="s">
        <v>293</v>
      </c>
      <c r="F134" s="259" t="s">
        <v>294</v>
      </c>
      <c r="G134" s="260" t="s">
        <v>228</v>
      </c>
      <c r="H134" s="261">
        <v>14</v>
      </c>
      <c r="I134" s="262"/>
      <c r="J134" s="263">
        <f>ROUND(I134*H134,2)</f>
        <v>0</v>
      </c>
      <c r="K134" s="264"/>
      <c r="L134" s="44"/>
      <c r="M134" s="265" t="s">
        <v>1</v>
      </c>
      <c r="N134" s="266" t="s">
        <v>40</v>
      </c>
      <c r="O134" s="91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3" t="s">
        <v>133</v>
      </c>
      <c r="AT134" s="233" t="s">
        <v>214</v>
      </c>
      <c r="AU134" s="233" t="s">
        <v>85</v>
      </c>
      <c r="AY134" s="17" t="s">
        <v>127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7" t="s">
        <v>83</v>
      </c>
      <c r="BK134" s="234">
        <f>ROUND(I134*H134,2)</f>
        <v>0</v>
      </c>
      <c r="BL134" s="17" t="s">
        <v>133</v>
      </c>
      <c r="BM134" s="233" t="s">
        <v>295</v>
      </c>
    </row>
    <row r="135" s="13" customFormat="1">
      <c r="A135" s="13"/>
      <c r="B135" s="235"/>
      <c r="C135" s="236"/>
      <c r="D135" s="237" t="s">
        <v>165</v>
      </c>
      <c r="E135" s="238" t="s">
        <v>1</v>
      </c>
      <c r="F135" s="239" t="s">
        <v>296</v>
      </c>
      <c r="G135" s="236"/>
      <c r="H135" s="238" t="s">
        <v>1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165</v>
      </c>
      <c r="AU135" s="245" t="s">
        <v>85</v>
      </c>
      <c r="AV135" s="13" t="s">
        <v>83</v>
      </c>
      <c r="AW135" s="13" t="s">
        <v>32</v>
      </c>
      <c r="AX135" s="13" t="s">
        <v>75</v>
      </c>
      <c r="AY135" s="245" t="s">
        <v>127</v>
      </c>
    </row>
    <row r="136" s="14" customFormat="1">
      <c r="A136" s="14"/>
      <c r="B136" s="246"/>
      <c r="C136" s="247"/>
      <c r="D136" s="237" t="s">
        <v>165</v>
      </c>
      <c r="E136" s="248" t="s">
        <v>1</v>
      </c>
      <c r="F136" s="249" t="s">
        <v>297</v>
      </c>
      <c r="G136" s="247"/>
      <c r="H136" s="250">
        <v>14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165</v>
      </c>
      <c r="AU136" s="256" t="s">
        <v>85</v>
      </c>
      <c r="AV136" s="14" t="s">
        <v>85</v>
      </c>
      <c r="AW136" s="14" t="s">
        <v>32</v>
      </c>
      <c r="AX136" s="14" t="s">
        <v>83</v>
      </c>
      <c r="AY136" s="256" t="s">
        <v>127</v>
      </c>
    </row>
    <row r="137" s="2" customFormat="1" ht="24.15" customHeight="1">
      <c r="A137" s="38"/>
      <c r="B137" s="39"/>
      <c r="C137" s="257" t="s">
        <v>133</v>
      </c>
      <c r="D137" s="257" t="s">
        <v>214</v>
      </c>
      <c r="E137" s="258" t="s">
        <v>298</v>
      </c>
      <c r="F137" s="259" t="s">
        <v>299</v>
      </c>
      <c r="G137" s="260" t="s">
        <v>163</v>
      </c>
      <c r="H137" s="261">
        <v>1</v>
      </c>
      <c r="I137" s="262"/>
      <c r="J137" s="263">
        <f>ROUND(I137*H137,2)</f>
        <v>0</v>
      </c>
      <c r="K137" s="264"/>
      <c r="L137" s="44"/>
      <c r="M137" s="265" t="s">
        <v>1</v>
      </c>
      <c r="N137" s="266" t="s">
        <v>40</v>
      </c>
      <c r="O137" s="91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3" t="s">
        <v>133</v>
      </c>
      <c r="AT137" s="233" t="s">
        <v>214</v>
      </c>
      <c r="AU137" s="233" t="s">
        <v>85</v>
      </c>
      <c r="AY137" s="17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7" t="s">
        <v>83</v>
      </c>
      <c r="BK137" s="234">
        <f>ROUND(I137*H137,2)</f>
        <v>0</v>
      </c>
      <c r="BL137" s="17" t="s">
        <v>133</v>
      </c>
      <c r="BM137" s="233" t="s">
        <v>300</v>
      </c>
    </row>
    <row r="138" s="13" customFormat="1">
      <c r="A138" s="13"/>
      <c r="B138" s="235"/>
      <c r="C138" s="236"/>
      <c r="D138" s="237" t="s">
        <v>165</v>
      </c>
      <c r="E138" s="238" t="s">
        <v>1</v>
      </c>
      <c r="F138" s="239" t="s">
        <v>296</v>
      </c>
      <c r="G138" s="236"/>
      <c r="H138" s="238" t="s">
        <v>1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165</v>
      </c>
      <c r="AU138" s="245" t="s">
        <v>85</v>
      </c>
      <c r="AV138" s="13" t="s">
        <v>83</v>
      </c>
      <c r="AW138" s="13" t="s">
        <v>32</v>
      </c>
      <c r="AX138" s="13" t="s">
        <v>75</v>
      </c>
      <c r="AY138" s="245" t="s">
        <v>127</v>
      </c>
    </row>
    <row r="139" s="14" customFormat="1">
      <c r="A139" s="14"/>
      <c r="B139" s="246"/>
      <c r="C139" s="247"/>
      <c r="D139" s="237" t="s">
        <v>165</v>
      </c>
      <c r="E139" s="248" t="s">
        <v>1</v>
      </c>
      <c r="F139" s="249" t="s">
        <v>83</v>
      </c>
      <c r="G139" s="247"/>
      <c r="H139" s="250">
        <v>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165</v>
      </c>
      <c r="AU139" s="256" t="s">
        <v>85</v>
      </c>
      <c r="AV139" s="14" t="s">
        <v>85</v>
      </c>
      <c r="AW139" s="14" t="s">
        <v>32</v>
      </c>
      <c r="AX139" s="14" t="s">
        <v>83</v>
      </c>
      <c r="AY139" s="256" t="s">
        <v>127</v>
      </c>
    </row>
    <row r="140" s="2" customFormat="1" ht="24.15" customHeight="1">
      <c r="A140" s="38"/>
      <c r="B140" s="39"/>
      <c r="C140" s="257" t="s">
        <v>126</v>
      </c>
      <c r="D140" s="257" t="s">
        <v>214</v>
      </c>
      <c r="E140" s="258" t="s">
        <v>301</v>
      </c>
      <c r="F140" s="259" t="s">
        <v>302</v>
      </c>
      <c r="G140" s="260" t="s">
        <v>163</v>
      </c>
      <c r="H140" s="261">
        <v>1</v>
      </c>
      <c r="I140" s="262"/>
      <c r="J140" s="263">
        <f>ROUND(I140*H140,2)</f>
        <v>0</v>
      </c>
      <c r="K140" s="264"/>
      <c r="L140" s="44"/>
      <c r="M140" s="265" t="s">
        <v>1</v>
      </c>
      <c r="N140" s="266" t="s">
        <v>40</v>
      </c>
      <c r="O140" s="91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3" t="s">
        <v>133</v>
      </c>
      <c r="AT140" s="233" t="s">
        <v>214</v>
      </c>
      <c r="AU140" s="233" t="s">
        <v>85</v>
      </c>
      <c r="AY140" s="17" t="s">
        <v>127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7" t="s">
        <v>83</v>
      </c>
      <c r="BK140" s="234">
        <f>ROUND(I140*H140,2)</f>
        <v>0</v>
      </c>
      <c r="BL140" s="17" t="s">
        <v>133</v>
      </c>
      <c r="BM140" s="233" t="s">
        <v>303</v>
      </c>
    </row>
    <row r="141" s="13" customFormat="1">
      <c r="A141" s="13"/>
      <c r="B141" s="235"/>
      <c r="C141" s="236"/>
      <c r="D141" s="237" t="s">
        <v>165</v>
      </c>
      <c r="E141" s="238" t="s">
        <v>1</v>
      </c>
      <c r="F141" s="239" t="s">
        <v>296</v>
      </c>
      <c r="G141" s="236"/>
      <c r="H141" s="238" t="s">
        <v>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165</v>
      </c>
      <c r="AU141" s="245" t="s">
        <v>85</v>
      </c>
      <c r="AV141" s="13" t="s">
        <v>83</v>
      </c>
      <c r="AW141" s="13" t="s">
        <v>32</v>
      </c>
      <c r="AX141" s="13" t="s">
        <v>75</v>
      </c>
      <c r="AY141" s="245" t="s">
        <v>127</v>
      </c>
    </row>
    <row r="142" s="14" customFormat="1">
      <c r="A142" s="14"/>
      <c r="B142" s="246"/>
      <c r="C142" s="247"/>
      <c r="D142" s="237" t="s">
        <v>165</v>
      </c>
      <c r="E142" s="248" t="s">
        <v>1</v>
      </c>
      <c r="F142" s="249" t="s">
        <v>83</v>
      </c>
      <c r="G142" s="247"/>
      <c r="H142" s="250">
        <v>1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165</v>
      </c>
      <c r="AU142" s="256" t="s">
        <v>85</v>
      </c>
      <c r="AV142" s="14" t="s">
        <v>85</v>
      </c>
      <c r="AW142" s="14" t="s">
        <v>32</v>
      </c>
      <c r="AX142" s="14" t="s">
        <v>83</v>
      </c>
      <c r="AY142" s="256" t="s">
        <v>127</v>
      </c>
    </row>
    <row r="143" s="2" customFormat="1" ht="33" customHeight="1">
      <c r="A143" s="38"/>
      <c r="B143" s="39"/>
      <c r="C143" s="257" t="s">
        <v>145</v>
      </c>
      <c r="D143" s="257" t="s">
        <v>214</v>
      </c>
      <c r="E143" s="258" t="s">
        <v>304</v>
      </c>
      <c r="F143" s="259" t="s">
        <v>305</v>
      </c>
      <c r="G143" s="260" t="s">
        <v>163</v>
      </c>
      <c r="H143" s="261">
        <v>1</v>
      </c>
      <c r="I143" s="262"/>
      <c r="J143" s="263">
        <f>ROUND(I143*H143,2)</f>
        <v>0</v>
      </c>
      <c r="K143" s="264"/>
      <c r="L143" s="44"/>
      <c r="M143" s="265" t="s">
        <v>1</v>
      </c>
      <c r="N143" s="266" t="s">
        <v>40</v>
      </c>
      <c r="O143" s="91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3" t="s">
        <v>133</v>
      </c>
      <c r="AT143" s="233" t="s">
        <v>214</v>
      </c>
      <c r="AU143" s="233" t="s">
        <v>85</v>
      </c>
      <c r="AY143" s="17" t="s">
        <v>127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7" t="s">
        <v>83</v>
      </c>
      <c r="BK143" s="234">
        <f>ROUND(I143*H143,2)</f>
        <v>0</v>
      </c>
      <c r="BL143" s="17" t="s">
        <v>133</v>
      </c>
      <c r="BM143" s="233" t="s">
        <v>306</v>
      </c>
    </row>
    <row r="144" s="2" customFormat="1" ht="33" customHeight="1">
      <c r="A144" s="38"/>
      <c r="B144" s="39"/>
      <c r="C144" s="257" t="s">
        <v>149</v>
      </c>
      <c r="D144" s="257" t="s">
        <v>214</v>
      </c>
      <c r="E144" s="258" t="s">
        <v>307</v>
      </c>
      <c r="F144" s="259" t="s">
        <v>308</v>
      </c>
      <c r="G144" s="260" t="s">
        <v>163</v>
      </c>
      <c r="H144" s="261">
        <v>1</v>
      </c>
      <c r="I144" s="262"/>
      <c r="J144" s="263">
        <f>ROUND(I144*H144,2)</f>
        <v>0</v>
      </c>
      <c r="K144" s="264"/>
      <c r="L144" s="44"/>
      <c r="M144" s="265" t="s">
        <v>1</v>
      </c>
      <c r="N144" s="266" t="s">
        <v>40</v>
      </c>
      <c r="O144" s="91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3" t="s">
        <v>133</v>
      </c>
      <c r="AT144" s="233" t="s">
        <v>214</v>
      </c>
      <c r="AU144" s="233" t="s">
        <v>85</v>
      </c>
      <c r="AY144" s="17" t="s">
        <v>127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7" t="s">
        <v>83</v>
      </c>
      <c r="BK144" s="234">
        <f>ROUND(I144*H144,2)</f>
        <v>0</v>
      </c>
      <c r="BL144" s="17" t="s">
        <v>133</v>
      </c>
      <c r="BM144" s="233" t="s">
        <v>309</v>
      </c>
    </row>
    <row r="145" s="2" customFormat="1" ht="24.15" customHeight="1">
      <c r="A145" s="38"/>
      <c r="B145" s="39"/>
      <c r="C145" s="257" t="s">
        <v>132</v>
      </c>
      <c r="D145" s="257" t="s">
        <v>214</v>
      </c>
      <c r="E145" s="258" t="s">
        <v>310</v>
      </c>
      <c r="F145" s="259" t="s">
        <v>311</v>
      </c>
      <c r="G145" s="260" t="s">
        <v>228</v>
      </c>
      <c r="H145" s="261">
        <v>294</v>
      </c>
      <c r="I145" s="262"/>
      <c r="J145" s="263">
        <f>ROUND(I145*H145,2)</f>
        <v>0</v>
      </c>
      <c r="K145" s="264"/>
      <c r="L145" s="44"/>
      <c r="M145" s="265" t="s">
        <v>1</v>
      </c>
      <c r="N145" s="266" t="s">
        <v>40</v>
      </c>
      <c r="O145" s="91"/>
      <c r="P145" s="231">
        <f>O145*H145</f>
        <v>0</v>
      </c>
      <c r="Q145" s="231">
        <v>0</v>
      </c>
      <c r="R145" s="231">
        <f>Q145*H145</f>
        <v>0</v>
      </c>
      <c r="S145" s="231">
        <v>0.625</v>
      </c>
      <c r="T145" s="232">
        <f>S145*H145</f>
        <v>183.75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3" t="s">
        <v>133</v>
      </c>
      <c r="AT145" s="233" t="s">
        <v>214</v>
      </c>
      <c r="AU145" s="233" t="s">
        <v>85</v>
      </c>
      <c r="AY145" s="17" t="s">
        <v>127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7" t="s">
        <v>83</v>
      </c>
      <c r="BK145" s="234">
        <f>ROUND(I145*H145,2)</f>
        <v>0</v>
      </c>
      <c r="BL145" s="17" t="s">
        <v>133</v>
      </c>
      <c r="BM145" s="233" t="s">
        <v>312</v>
      </c>
    </row>
    <row r="146" s="14" customFormat="1">
      <c r="A146" s="14"/>
      <c r="B146" s="246"/>
      <c r="C146" s="247"/>
      <c r="D146" s="237" t="s">
        <v>165</v>
      </c>
      <c r="E146" s="248" t="s">
        <v>1</v>
      </c>
      <c r="F146" s="249" t="s">
        <v>236</v>
      </c>
      <c r="G146" s="247"/>
      <c r="H146" s="250">
        <v>294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165</v>
      </c>
      <c r="AU146" s="256" t="s">
        <v>85</v>
      </c>
      <c r="AV146" s="14" t="s">
        <v>85</v>
      </c>
      <c r="AW146" s="14" t="s">
        <v>32</v>
      </c>
      <c r="AX146" s="14" t="s">
        <v>83</v>
      </c>
      <c r="AY146" s="256" t="s">
        <v>127</v>
      </c>
    </row>
    <row r="147" s="2" customFormat="1" ht="24.15" customHeight="1">
      <c r="A147" s="38"/>
      <c r="B147" s="39"/>
      <c r="C147" s="257" t="s">
        <v>156</v>
      </c>
      <c r="D147" s="257" t="s">
        <v>214</v>
      </c>
      <c r="E147" s="258" t="s">
        <v>313</v>
      </c>
      <c r="F147" s="259" t="s">
        <v>314</v>
      </c>
      <c r="G147" s="260" t="s">
        <v>228</v>
      </c>
      <c r="H147" s="261">
        <v>29</v>
      </c>
      <c r="I147" s="262"/>
      <c r="J147" s="263">
        <f>ROUND(I147*H147,2)</f>
        <v>0</v>
      </c>
      <c r="K147" s="264"/>
      <c r="L147" s="44"/>
      <c r="M147" s="265" t="s">
        <v>1</v>
      </c>
      <c r="N147" s="266" t="s">
        <v>40</v>
      </c>
      <c r="O147" s="91"/>
      <c r="P147" s="231">
        <f>O147*H147</f>
        <v>0</v>
      </c>
      <c r="Q147" s="231">
        <v>0</v>
      </c>
      <c r="R147" s="231">
        <f>Q147*H147</f>
        <v>0</v>
      </c>
      <c r="S147" s="231">
        <v>0.93000000000000005</v>
      </c>
      <c r="T147" s="232">
        <f>S147*H147</f>
        <v>26.970000000000002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3" t="s">
        <v>133</v>
      </c>
      <c r="AT147" s="233" t="s">
        <v>214</v>
      </c>
      <c r="AU147" s="233" t="s">
        <v>85</v>
      </c>
      <c r="AY147" s="17" t="s">
        <v>127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7" t="s">
        <v>83</v>
      </c>
      <c r="BK147" s="234">
        <f>ROUND(I147*H147,2)</f>
        <v>0</v>
      </c>
      <c r="BL147" s="17" t="s">
        <v>133</v>
      </c>
      <c r="BM147" s="233" t="s">
        <v>315</v>
      </c>
    </row>
    <row r="148" s="13" customFormat="1">
      <c r="A148" s="13"/>
      <c r="B148" s="235"/>
      <c r="C148" s="236"/>
      <c r="D148" s="237" t="s">
        <v>165</v>
      </c>
      <c r="E148" s="238" t="s">
        <v>1</v>
      </c>
      <c r="F148" s="239" t="s">
        <v>316</v>
      </c>
      <c r="G148" s="236"/>
      <c r="H148" s="238" t="s">
        <v>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165</v>
      </c>
      <c r="AU148" s="245" t="s">
        <v>85</v>
      </c>
      <c r="AV148" s="13" t="s">
        <v>83</v>
      </c>
      <c r="AW148" s="13" t="s">
        <v>32</v>
      </c>
      <c r="AX148" s="13" t="s">
        <v>75</v>
      </c>
      <c r="AY148" s="245" t="s">
        <v>127</v>
      </c>
    </row>
    <row r="149" s="14" customFormat="1">
      <c r="A149" s="14"/>
      <c r="B149" s="246"/>
      <c r="C149" s="247"/>
      <c r="D149" s="237" t="s">
        <v>165</v>
      </c>
      <c r="E149" s="248" t="s">
        <v>1</v>
      </c>
      <c r="F149" s="249" t="s">
        <v>243</v>
      </c>
      <c r="G149" s="247"/>
      <c r="H149" s="250">
        <v>29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165</v>
      </c>
      <c r="AU149" s="256" t="s">
        <v>85</v>
      </c>
      <c r="AV149" s="14" t="s">
        <v>85</v>
      </c>
      <c r="AW149" s="14" t="s">
        <v>32</v>
      </c>
      <c r="AX149" s="14" t="s">
        <v>83</v>
      </c>
      <c r="AY149" s="256" t="s">
        <v>127</v>
      </c>
    </row>
    <row r="150" s="2" customFormat="1" ht="24.15" customHeight="1">
      <c r="A150" s="38"/>
      <c r="B150" s="39"/>
      <c r="C150" s="257" t="s">
        <v>160</v>
      </c>
      <c r="D150" s="257" t="s">
        <v>214</v>
      </c>
      <c r="E150" s="258" t="s">
        <v>317</v>
      </c>
      <c r="F150" s="259" t="s">
        <v>318</v>
      </c>
      <c r="G150" s="260" t="s">
        <v>228</v>
      </c>
      <c r="H150" s="261">
        <v>29</v>
      </c>
      <c r="I150" s="262"/>
      <c r="J150" s="263">
        <f>ROUND(I150*H150,2)</f>
        <v>0</v>
      </c>
      <c r="K150" s="264"/>
      <c r="L150" s="44"/>
      <c r="M150" s="265" t="s">
        <v>1</v>
      </c>
      <c r="N150" s="266" t="s">
        <v>40</v>
      </c>
      <c r="O150" s="91"/>
      <c r="P150" s="231">
        <f>O150*H150</f>
        <v>0</v>
      </c>
      <c r="Q150" s="231">
        <v>0</v>
      </c>
      <c r="R150" s="231">
        <f>Q150*H150</f>
        <v>0</v>
      </c>
      <c r="S150" s="231">
        <v>0.22</v>
      </c>
      <c r="T150" s="232">
        <f>S150*H150</f>
        <v>6.3799999999999999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3" t="s">
        <v>133</v>
      </c>
      <c r="AT150" s="233" t="s">
        <v>214</v>
      </c>
      <c r="AU150" s="233" t="s">
        <v>85</v>
      </c>
      <c r="AY150" s="17" t="s">
        <v>127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7" t="s">
        <v>83</v>
      </c>
      <c r="BK150" s="234">
        <f>ROUND(I150*H150,2)</f>
        <v>0</v>
      </c>
      <c r="BL150" s="17" t="s">
        <v>133</v>
      </c>
      <c r="BM150" s="233" t="s">
        <v>319</v>
      </c>
    </row>
    <row r="151" s="13" customFormat="1">
      <c r="A151" s="13"/>
      <c r="B151" s="235"/>
      <c r="C151" s="236"/>
      <c r="D151" s="237" t="s">
        <v>165</v>
      </c>
      <c r="E151" s="238" t="s">
        <v>1</v>
      </c>
      <c r="F151" s="239" t="s">
        <v>316</v>
      </c>
      <c r="G151" s="236"/>
      <c r="H151" s="238" t="s">
        <v>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165</v>
      </c>
      <c r="AU151" s="245" t="s">
        <v>85</v>
      </c>
      <c r="AV151" s="13" t="s">
        <v>83</v>
      </c>
      <c r="AW151" s="13" t="s">
        <v>32</v>
      </c>
      <c r="AX151" s="13" t="s">
        <v>75</v>
      </c>
      <c r="AY151" s="245" t="s">
        <v>127</v>
      </c>
    </row>
    <row r="152" s="13" customFormat="1">
      <c r="A152" s="13"/>
      <c r="B152" s="235"/>
      <c r="C152" s="236"/>
      <c r="D152" s="237" t="s">
        <v>165</v>
      </c>
      <c r="E152" s="238" t="s">
        <v>1</v>
      </c>
      <c r="F152" s="239" t="s">
        <v>320</v>
      </c>
      <c r="G152" s="236"/>
      <c r="H152" s="238" t="s">
        <v>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165</v>
      </c>
      <c r="AU152" s="245" t="s">
        <v>85</v>
      </c>
      <c r="AV152" s="13" t="s">
        <v>83</v>
      </c>
      <c r="AW152" s="13" t="s">
        <v>32</v>
      </c>
      <c r="AX152" s="13" t="s">
        <v>75</v>
      </c>
      <c r="AY152" s="245" t="s">
        <v>127</v>
      </c>
    </row>
    <row r="153" s="14" customFormat="1">
      <c r="A153" s="14"/>
      <c r="B153" s="246"/>
      <c r="C153" s="247"/>
      <c r="D153" s="237" t="s">
        <v>165</v>
      </c>
      <c r="E153" s="248" t="s">
        <v>243</v>
      </c>
      <c r="F153" s="249" t="s">
        <v>244</v>
      </c>
      <c r="G153" s="247"/>
      <c r="H153" s="250">
        <v>29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165</v>
      </c>
      <c r="AU153" s="256" t="s">
        <v>85</v>
      </c>
      <c r="AV153" s="14" t="s">
        <v>85</v>
      </c>
      <c r="AW153" s="14" t="s">
        <v>32</v>
      </c>
      <c r="AX153" s="14" t="s">
        <v>83</v>
      </c>
      <c r="AY153" s="256" t="s">
        <v>127</v>
      </c>
    </row>
    <row r="154" s="2" customFormat="1" ht="24.15" customHeight="1">
      <c r="A154" s="38"/>
      <c r="B154" s="39"/>
      <c r="C154" s="257" t="s">
        <v>167</v>
      </c>
      <c r="D154" s="257" t="s">
        <v>214</v>
      </c>
      <c r="E154" s="258" t="s">
        <v>321</v>
      </c>
      <c r="F154" s="259" t="s">
        <v>322</v>
      </c>
      <c r="G154" s="260" t="s">
        <v>228</v>
      </c>
      <c r="H154" s="261">
        <v>294</v>
      </c>
      <c r="I154" s="262"/>
      <c r="J154" s="263">
        <f>ROUND(I154*H154,2)</f>
        <v>0</v>
      </c>
      <c r="K154" s="264"/>
      <c r="L154" s="44"/>
      <c r="M154" s="265" t="s">
        <v>1</v>
      </c>
      <c r="N154" s="266" t="s">
        <v>40</v>
      </c>
      <c r="O154" s="91"/>
      <c r="P154" s="231">
        <f>O154*H154</f>
        <v>0</v>
      </c>
      <c r="Q154" s="231">
        <v>0.00016000000000000001</v>
      </c>
      <c r="R154" s="231">
        <f>Q154*H154</f>
        <v>0.047040000000000005</v>
      </c>
      <c r="S154" s="231">
        <v>0.25600000000000001</v>
      </c>
      <c r="T154" s="232">
        <f>S154*H154</f>
        <v>75.263999999999996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3" t="s">
        <v>133</v>
      </c>
      <c r="AT154" s="233" t="s">
        <v>214</v>
      </c>
      <c r="AU154" s="233" t="s">
        <v>85</v>
      </c>
      <c r="AY154" s="17" t="s">
        <v>127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7" t="s">
        <v>83</v>
      </c>
      <c r="BK154" s="234">
        <f>ROUND(I154*H154,2)</f>
        <v>0</v>
      </c>
      <c r="BL154" s="17" t="s">
        <v>133</v>
      </c>
      <c r="BM154" s="233" t="s">
        <v>323</v>
      </c>
    </row>
    <row r="155" s="13" customFormat="1">
      <c r="A155" s="13"/>
      <c r="B155" s="235"/>
      <c r="C155" s="236"/>
      <c r="D155" s="237" t="s">
        <v>165</v>
      </c>
      <c r="E155" s="238" t="s">
        <v>1</v>
      </c>
      <c r="F155" s="239" t="s">
        <v>218</v>
      </c>
      <c r="G155" s="236"/>
      <c r="H155" s="238" t="s">
        <v>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165</v>
      </c>
      <c r="AU155" s="245" t="s">
        <v>85</v>
      </c>
      <c r="AV155" s="13" t="s">
        <v>83</v>
      </c>
      <c r="AW155" s="13" t="s">
        <v>32</v>
      </c>
      <c r="AX155" s="13" t="s">
        <v>75</v>
      </c>
      <c r="AY155" s="245" t="s">
        <v>127</v>
      </c>
    </row>
    <row r="156" s="14" customFormat="1">
      <c r="A156" s="14"/>
      <c r="B156" s="246"/>
      <c r="C156" s="247"/>
      <c r="D156" s="237" t="s">
        <v>165</v>
      </c>
      <c r="E156" s="248" t="s">
        <v>236</v>
      </c>
      <c r="F156" s="249" t="s">
        <v>237</v>
      </c>
      <c r="G156" s="247"/>
      <c r="H156" s="250">
        <v>294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165</v>
      </c>
      <c r="AU156" s="256" t="s">
        <v>85</v>
      </c>
      <c r="AV156" s="14" t="s">
        <v>85</v>
      </c>
      <c r="AW156" s="14" t="s">
        <v>32</v>
      </c>
      <c r="AX156" s="14" t="s">
        <v>83</v>
      </c>
      <c r="AY156" s="256" t="s">
        <v>127</v>
      </c>
    </row>
    <row r="157" s="2" customFormat="1" ht="16.5" customHeight="1">
      <c r="A157" s="38"/>
      <c r="B157" s="39"/>
      <c r="C157" s="257" t="s">
        <v>171</v>
      </c>
      <c r="D157" s="257" t="s">
        <v>214</v>
      </c>
      <c r="E157" s="258" t="s">
        <v>324</v>
      </c>
      <c r="F157" s="259" t="s">
        <v>325</v>
      </c>
      <c r="G157" s="260" t="s">
        <v>99</v>
      </c>
      <c r="H157" s="261">
        <v>92</v>
      </c>
      <c r="I157" s="262"/>
      <c r="J157" s="263">
        <f>ROUND(I157*H157,2)</f>
        <v>0</v>
      </c>
      <c r="K157" s="264"/>
      <c r="L157" s="44"/>
      <c r="M157" s="265" t="s">
        <v>1</v>
      </c>
      <c r="N157" s="266" t="s">
        <v>40</v>
      </c>
      <c r="O157" s="91"/>
      <c r="P157" s="231">
        <f>O157*H157</f>
        <v>0</v>
      </c>
      <c r="Q157" s="231">
        <v>0</v>
      </c>
      <c r="R157" s="231">
        <f>Q157*H157</f>
        <v>0</v>
      </c>
      <c r="S157" s="231">
        <v>0.20499999999999999</v>
      </c>
      <c r="T157" s="232">
        <f>S157*H157</f>
        <v>18.859999999999999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3" t="s">
        <v>133</v>
      </c>
      <c r="AT157" s="233" t="s">
        <v>214</v>
      </c>
      <c r="AU157" s="233" t="s">
        <v>85</v>
      </c>
      <c r="AY157" s="17" t="s">
        <v>127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7" t="s">
        <v>83</v>
      </c>
      <c r="BK157" s="234">
        <f>ROUND(I157*H157,2)</f>
        <v>0</v>
      </c>
      <c r="BL157" s="17" t="s">
        <v>133</v>
      </c>
      <c r="BM157" s="233" t="s">
        <v>326</v>
      </c>
    </row>
    <row r="158" s="13" customFormat="1">
      <c r="A158" s="13"/>
      <c r="B158" s="235"/>
      <c r="C158" s="236"/>
      <c r="D158" s="237" t="s">
        <v>165</v>
      </c>
      <c r="E158" s="238" t="s">
        <v>1</v>
      </c>
      <c r="F158" s="239" t="s">
        <v>327</v>
      </c>
      <c r="G158" s="236"/>
      <c r="H158" s="238" t="s">
        <v>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165</v>
      </c>
      <c r="AU158" s="245" t="s">
        <v>85</v>
      </c>
      <c r="AV158" s="13" t="s">
        <v>83</v>
      </c>
      <c r="AW158" s="13" t="s">
        <v>32</v>
      </c>
      <c r="AX158" s="13" t="s">
        <v>75</v>
      </c>
      <c r="AY158" s="245" t="s">
        <v>127</v>
      </c>
    </row>
    <row r="159" s="14" customFormat="1">
      <c r="A159" s="14"/>
      <c r="B159" s="246"/>
      <c r="C159" s="247"/>
      <c r="D159" s="237" t="s">
        <v>165</v>
      </c>
      <c r="E159" s="248" t="s">
        <v>1</v>
      </c>
      <c r="F159" s="249" t="s">
        <v>328</v>
      </c>
      <c r="G159" s="247"/>
      <c r="H159" s="250">
        <v>92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165</v>
      </c>
      <c r="AU159" s="256" t="s">
        <v>85</v>
      </c>
      <c r="AV159" s="14" t="s">
        <v>85</v>
      </c>
      <c r="AW159" s="14" t="s">
        <v>32</v>
      </c>
      <c r="AX159" s="14" t="s">
        <v>83</v>
      </c>
      <c r="AY159" s="256" t="s">
        <v>127</v>
      </c>
    </row>
    <row r="160" s="2" customFormat="1" ht="24.15" customHeight="1">
      <c r="A160" s="38"/>
      <c r="B160" s="39"/>
      <c r="C160" s="257" t="s">
        <v>175</v>
      </c>
      <c r="D160" s="257" t="s">
        <v>214</v>
      </c>
      <c r="E160" s="258" t="s">
        <v>329</v>
      </c>
      <c r="F160" s="259" t="s">
        <v>330</v>
      </c>
      <c r="G160" s="260" t="s">
        <v>246</v>
      </c>
      <c r="H160" s="261">
        <v>61</v>
      </c>
      <c r="I160" s="262"/>
      <c r="J160" s="263">
        <f>ROUND(I160*H160,2)</f>
        <v>0</v>
      </c>
      <c r="K160" s="264"/>
      <c r="L160" s="44"/>
      <c r="M160" s="265" t="s">
        <v>1</v>
      </c>
      <c r="N160" s="266" t="s">
        <v>40</v>
      </c>
      <c r="O160" s="91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3" t="s">
        <v>133</v>
      </c>
      <c r="AT160" s="233" t="s">
        <v>214</v>
      </c>
      <c r="AU160" s="233" t="s">
        <v>85</v>
      </c>
      <c r="AY160" s="17" t="s">
        <v>127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7" t="s">
        <v>83</v>
      </c>
      <c r="BK160" s="234">
        <f>ROUND(I160*H160,2)</f>
        <v>0</v>
      </c>
      <c r="BL160" s="17" t="s">
        <v>133</v>
      </c>
      <c r="BM160" s="233" t="s">
        <v>331</v>
      </c>
    </row>
    <row r="161" s="13" customFormat="1">
      <c r="A161" s="13"/>
      <c r="B161" s="235"/>
      <c r="C161" s="236"/>
      <c r="D161" s="237" t="s">
        <v>165</v>
      </c>
      <c r="E161" s="238" t="s">
        <v>1</v>
      </c>
      <c r="F161" s="239" t="s">
        <v>332</v>
      </c>
      <c r="G161" s="236"/>
      <c r="H161" s="238" t="s">
        <v>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165</v>
      </c>
      <c r="AU161" s="245" t="s">
        <v>85</v>
      </c>
      <c r="AV161" s="13" t="s">
        <v>83</v>
      </c>
      <c r="AW161" s="13" t="s">
        <v>32</v>
      </c>
      <c r="AX161" s="13" t="s">
        <v>75</v>
      </c>
      <c r="AY161" s="245" t="s">
        <v>127</v>
      </c>
    </row>
    <row r="162" s="13" customFormat="1">
      <c r="A162" s="13"/>
      <c r="B162" s="235"/>
      <c r="C162" s="236"/>
      <c r="D162" s="237" t="s">
        <v>165</v>
      </c>
      <c r="E162" s="238" t="s">
        <v>1</v>
      </c>
      <c r="F162" s="239" t="s">
        <v>333</v>
      </c>
      <c r="G162" s="236"/>
      <c r="H162" s="238" t="s">
        <v>1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165</v>
      </c>
      <c r="AU162" s="245" t="s">
        <v>85</v>
      </c>
      <c r="AV162" s="13" t="s">
        <v>83</v>
      </c>
      <c r="AW162" s="13" t="s">
        <v>32</v>
      </c>
      <c r="AX162" s="13" t="s">
        <v>75</v>
      </c>
      <c r="AY162" s="245" t="s">
        <v>127</v>
      </c>
    </row>
    <row r="163" s="14" customFormat="1">
      <c r="A163" s="14"/>
      <c r="B163" s="246"/>
      <c r="C163" s="247"/>
      <c r="D163" s="237" t="s">
        <v>165</v>
      </c>
      <c r="E163" s="248" t="s">
        <v>1</v>
      </c>
      <c r="F163" s="249" t="s">
        <v>334</v>
      </c>
      <c r="G163" s="247"/>
      <c r="H163" s="250">
        <v>61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165</v>
      </c>
      <c r="AU163" s="256" t="s">
        <v>85</v>
      </c>
      <c r="AV163" s="14" t="s">
        <v>85</v>
      </c>
      <c r="AW163" s="14" t="s">
        <v>32</v>
      </c>
      <c r="AX163" s="14" t="s">
        <v>75</v>
      </c>
      <c r="AY163" s="256" t="s">
        <v>127</v>
      </c>
    </row>
    <row r="164" s="15" customFormat="1">
      <c r="A164" s="15"/>
      <c r="B164" s="272"/>
      <c r="C164" s="273"/>
      <c r="D164" s="237" t="s">
        <v>165</v>
      </c>
      <c r="E164" s="274" t="s">
        <v>1</v>
      </c>
      <c r="F164" s="275" t="s">
        <v>335</v>
      </c>
      <c r="G164" s="273"/>
      <c r="H164" s="276">
        <v>61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2" t="s">
        <v>165</v>
      </c>
      <c r="AU164" s="282" t="s">
        <v>85</v>
      </c>
      <c r="AV164" s="15" t="s">
        <v>133</v>
      </c>
      <c r="AW164" s="15" t="s">
        <v>32</v>
      </c>
      <c r="AX164" s="15" t="s">
        <v>83</v>
      </c>
      <c r="AY164" s="282" t="s">
        <v>127</v>
      </c>
    </row>
    <row r="165" s="2" customFormat="1" ht="21.75" customHeight="1">
      <c r="A165" s="38"/>
      <c r="B165" s="39"/>
      <c r="C165" s="257" t="s">
        <v>179</v>
      </c>
      <c r="D165" s="257" t="s">
        <v>214</v>
      </c>
      <c r="E165" s="258" t="s">
        <v>336</v>
      </c>
      <c r="F165" s="259" t="s">
        <v>337</v>
      </c>
      <c r="G165" s="260" t="s">
        <v>246</v>
      </c>
      <c r="H165" s="261">
        <v>89.299999999999997</v>
      </c>
      <c r="I165" s="262"/>
      <c r="J165" s="263">
        <f>ROUND(I165*H165,2)</f>
        <v>0</v>
      </c>
      <c r="K165" s="264"/>
      <c r="L165" s="44"/>
      <c r="M165" s="265" t="s">
        <v>1</v>
      </c>
      <c r="N165" s="266" t="s">
        <v>40</v>
      </c>
      <c r="O165" s="91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3" t="s">
        <v>133</v>
      </c>
      <c r="AT165" s="233" t="s">
        <v>214</v>
      </c>
      <c r="AU165" s="233" t="s">
        <v>85</v>
      </c>
      <c r="AY165" s="17" t="s">
        <v>127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7" t="s">
        <v>83</v>
      </c>
      <c r="BK165" s="234">
        <f>ROUND(I165*H165,2)</f>
        <v>0</v>
      </c>
      <c r="BL165" s="17" t="s">
        <v>133</v>
      </c>
      <c r="BM165" s="233" t="s">
        <v>338</v>
      </c>
    </row>
    <row r="166" s="13" customFormat="1">
      <c r="A166" s="13"/>
      <c r="B166" s="235"/>
      <c r="C166" s="236"/>
      <c r="D166" s="237" t="s">
        <v>165</v>
      </c>
      <c r="E166" s="238" t="s">
        <v>1</v>
      </c>
      <c r="F166" s="239" t="s">
        <v>339</v>
      </c>
      <c r="G166" s="236"/>
      <c r="H166" s="238" t="s">
        <v>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165</v>
      </c>
      <c r="AU166" s="245" t="s">
        <v>85</v>
      </c>
      <c r="AV166" s="13" t="s">
        <v>83</v>
      </c>
      <c r="AW166" s="13" t="s">
        <v>32</v>
      </c>
      <c r="AX166" s="13" t="s">
        <v>75</v>
      </c>
      <c r="AY166" s="245" t="s">
        <v>127</v>
      </c>
    </row>
    <row r="167" s="14" customFormat="1">
      <c r="A167" s="14"/>
      <c r="B167" s="246"/>
      <c r="C167" s="247"/>
      <c r="D167" s="237" t="s">
        <v>165</v>
      </c>
      <c r="E167" s="248" t="s">
        <v>1</v>
      </c>
      <c r="F167" s="249" t="s">
        <v>340</v>
      </c>
      <c r="G167" s="247"/>
      <c r="H167" s="250">
        <v>89.299999999999997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165</v>
      </c>
      <c r="AU167" s="256" t="s">
        <v>85</v>
      </c>
      <c r="AV167" s="14" t="s">
        <v>85</v>
      </c>
      <c r="AW167" s="14" t="s">
        <v>32</v>
      </c>
      <c r="AX167" s="14" t="s">
        <v>83</v>
      </c>
      <c r="AY167" s="256" t="s">
        <v>127</v>
      </c>
    </row>
    <row r="168" s="2" customFormat="1" ht="24.15" customHeight="1">
      <c r="A168" s="38"/>
      <c r="B168" s="39"/>
      <c r="C168" s="257" t="s">
        <v>8</v>
      </c>
      <c r="D168" s="257" t="s">
        <v>214</v>
      </c>
      <c r="E168" s="258" t="s">
        <v>341</v>
      </c>
      <c r="F168" s="259" t="s">
        <v>342</v>
      </c>
      <c r="G168" s="260" t="s">
        <v>246</v>
      </c>
      <c r="H168" s="261">
        <v>489.92700000000002</v>
      </c>
      <c r="I168" s="262"/>
      <c r="J168" s="263">
        <f>ROUND(I168*H168,2)</f>
        <v>0</v>
      </c>
      <c r="K168" s="264"/>
      <c r="L168" s="44"/>
      <c r="M168" s="265" t="s">
        <v>1</v>
      </c>
      <c r="N168" s="266" t="s">
        <v>40</v>
      </c>
      <c r="O168" s="91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3" t="s">
        <v>133</v>
      </c>
      <c r="AT168" s="233" t="s">
        <v>214</v>
      </c>
      <c r="AU168" s="233" t="s">
        <v>85</v>
      </c>
      <c r="AY168" s="17" t="s">
        <v>127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7" t="s">
        <v>83</v>
      </c>
      <c r="BK168" s="234">
        <f>ROUND(I168*H168,2)</f>
        <v>0</v>
      </c>
      <c r="BL168" s="17" t="s">
        <v>133</v>
      </c>
      <c r="BM168" s="233" t="s">
        <v>343</v>
      </c>
    </row>
    <row r="169" s="13" customFormat="1">
      <c r="A169" s="13"/>
      <c r="B169" s="235"/>
      <c r="C169" s="236"/>
      <c r="D169" s="237" t="s">
        <v>165</v>
      </c>
      <c r="E169" s="238" t="s">
        <v>1</v>
      </c>
      <c r="F169" s="239" t="s">
        <v>344</v>
      </c>
      <c r="G169" s="236"/>
      <c r="H169" s="238" t="s">
        <v>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165</v>
      </c>
      <c r="AU169" s="245" t="s">
        <v>85</v>
      </c>
      <c r="AV169" s="13" t="s">
        <v>83</v>
      </c>
      <c r="AW169" s="13" t="s">
        <v>32</v>
      </c>
      <c r="AX169" s="13" t="s">
        <v>75</v>
      </c>
      <c r="AY169" s="245" t="s">
        <v>127</v>
      </c>
    </row>
    <row r="170" s="14" customFormat="1">
      <c r="A170" s="14"/>
      <c r="B170" s="246"/>
      <c r="C170" s="247"/>
      <c r="D170" s="237" t="s">
        <v>165</v>
      </c>
      <c r="E170" s="248" t="s">
        <v>1</v>
      </c>
      <c r="F170" s="249" t="s">
        <v>345</v>
      </c>
      <c r="G170" s="247"/>
      <c r="H170" s="250">
        <v>137.685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165</v>
      </c>
      <c r="AU170" s="256" t="s">
        <v>85</v>
      </c>
      <c r="AV170" s="14" t="s">
        <v>85</v>
      </c>
      <c r="AW170" s="14" t="s">
        <v>32</v>
      </c>
      <c r="AX170" s="14" t="s">
        <v>75</v>
      </c>
      <c r="AY170" s="256" t="s">
        <v>127</v>
      </c>
    </row>
    <row r="171" s="14" customFormat="1">
      <c r="A171" s="14"/>
      <c r="B171" s="246"/>
      <c r="C171" s="247"/>
      <c r="D171" s="237" t="s">
        <v>165</v>
      </c>
      <c r="E171" s="248" t="s">
        <v>1</v>
      </c>
      <c r="F171" s="249" t="s">
        <v>346</v>
      </c>
      <c r="G171" s="247"/>
      <c r="H171" s="250">
        <v>1.6200000000000001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165</v>
      </c>
      <c r="AU171" s="256" t="s">
        <v>85</v>
      </c>
      <c r="AV171" s="14" t="s">
        <v>85</v>
      </c>
      <c r="AW171" s="14" t="s">
        <v>32</v>
      </c>
      <c r="AX171" s="14" t="s">
        <v>75</v>
      </c>
      <c r="AY171" s="256" t="s">
        <v>127</v>
      </c>
    </row>
    <row r="172" s="14" customFormat="1">
      <c r="A172" s="14"/>
      <c r="B172" s="246"/>
      <c r="C172" s="247"/>
      <c r="D172" s="237" t="s">
        <v>165</v>
      </c>
      <c r="E172" s="248" t="s">
        <v>1</v>
      </c>
      <c r="F172" s="249" t="s">
        <v>347</v>
      </c>
      <c r="G172" s="247"/>
      <c r="H172" s="250">
        <v>350.62200000000001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165</v>
      </c>
      <c r="AU172" s="256" t="s">
        <v>85</v>
      </c>
      <c r="AV172" s="14" t="s">
        <v>85</v>
      </c>
      <c r="AW172" s="14" t="s">
        <v>32</v>
      </c>
      <c r="AX172" s="14" t="s">
        <v>75</v>
      </c>
      <c r="AY172" s="256" t="s">
        <v>127</v>
      </c>
    </row>
    <row r="173" s="15" customFormat="1">
      <c r="A173" s="15"/>
      <c r="B173" s="272"/>
      <c r="C173" s="273"/>
      <c r="D173" s="237" t="s">
        <v>165</v>
      </c>
      <c r="E173" s="274" t="s">
        <v>250</v>
      </c>
      <c r="F173" s="275" t="s">
        <v>335</v>
      </c>
      <c r="G173" s="273"/>
      <c r="H173" s="276">
        <v>489.92700000000002</v>
      </c>
      <c r="I173" s="277"/>
      <c r="J173" s="273"/>
      <c r="K173" s="273"/>
      <c r="L173" s="278"/>
      <c r="M173" s="279"/>
      <c r="N173" s="280"/>
      <c r="O173" s="280"/>
      <c r="P173" s="280"/>
      <c r="Q173" s="280"/>
      <c r="R173" s="280"/>
      <c r="S173" s="280"/>
      <c r="T173" s="28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2" t="s">
        <v>165</v>
      </c>
      <c r="AU173" s="282" t="s">
        <v>85</v>
      </c>
      <c r="AV173" s="15" t="s">
        <v>133</v>
      </c>
      <c r="AW173" s="15" t="s">
        <v>32</v>
      </c>
      <c r="AX173" s="15" t="s">
        <v>83</v>
      </c>
      <c r="AY173" s="282" t="s">
        <v>127</v>
      </c>
    </row>
    <row r="174" s="2" customFormat="1" ht="21.75" customHeight="1">
      <c r="A174" s="38"/>
      <c r="B174" s="39"/>
      <c r="C174" s="257" t="s">
        <v>186</v>
      </c>
      <c r="D174" s="257" t="s">
        <v>214</v>
      </c>
      <c r="E174" s="258" t="s">
        <v>348</v>
      </c>
      <c r="F174" s="259" t="s">
        <v>349</v>
      </c>
      <c r="G174" s="260" t="s">
        <v>246</v>
      </c>
      <c r="H174" s="261">
        <v>489.92700000000002</v>
      </c>
      <c r="I174" s="262"/>
      <c r="J174" s="263">
        <f>ROUND(I174*H174,2)</f>
        <v>0</v>
      </c>
      <c r="K174" s="264"/>
      <c r="L174" s="44"/>
      <c r="M174" s="265" t="s">
        <v>1</v>
      </c>
      <c r="N174" s="266" t="s">
        <v>40</v>
      </c>
      <c r="O174" s="91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3" t="s">
        <v>133</v>
      </c>
      <c r="AT174" s="233" t="s">
        <v>214</v>
      </c>
      <c r="AU174" s="233" t="s">
        <v>85</v>
      </c>
      <c r="AY174" s="17" t="s">
        <v>127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7" t="s">
        <v>83</v>
      </c>
      <c r="BK174" s="234">
        <f>ROUND(I174*H174,2)</f>
        <v>0</v>
      </c>
      <c r="BL174" s="17" t="s">
        <v>133</v>
      </c>
      <c r="BM174" s="233" t="s">
        <v>350</v>
      </c>
    </row>
    <row r="175" s="14" customFormat="1">
      <c r="A175" s="14"/>
      <c r="B175" s="246"/>
      <c r="C175" s="247"/>
      <c r="D175" s="237" t="s">
        <v>165</v>
      </c>
      <c r="E175" s="248" t="s">
        <v>1</v>
      </c>
      <c r="F175" s="249" t="s">
        <v>250</v>
      </c>
      <c r="G175" s="247"/>
      <c r="H175" s="250">
        <v>489.92700000000002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165</v>
      </c>
      <c r="AU175" s="256" t="s">
        <v>85</v>
      </c>
      <c r="AV175" s="14" t="s">
        <v>85</v>
      </c>
      <c r="AW175" s="14" t="s">
        <v>32</v>
      </c>
      <c r="AX175" s="14" t="s">
        <v>83</v>
      </c>
      <c r="AY175" s="256" t="s">
        <v>127</v>
      </c>
    </row>
    <row r="176" s="2" customFormat="1" ht="24.15" customHeight="1">
      <c r="A176" s="38"/>
      <c r="B176" s="39"/>
      <c r="C176" s="257" t="s">
        <v>190</v>
      </c>
      <c r="D176" s="257" t="s">
        <v>214</v>
      </c>
      <c r="E176" s="258" t="s">
        <v>351</v>
      </c>
      <c r="F176" s="259" t="s">
        <v>352</v>
      </c>
      <c r="G176" s="260" t="s">
        <v>246</v>
      </c>
      <c r="H176" s="261">
        <v>14.67</v>
      </c>
      <c r="I176" s="262"/>
      <c r="J176" s="263">
        <f>ROUND(I176*H176,2)</f>
        <v>0</v>
      </c>
      <c r="K176" s="264"/>
      <c r="L176" s="44"/>
      <c r="M176" s="265" t="s">
        <v>1</v>
      </c>
      <c r="N176" s="266" t="s">
        <v>40</v>
      </c>
      <c r="O176" s="91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3" t="s">
        <v>133</v>
      </c>
      <c r="AT176" s="233" t="s">
        <v>214</v>
      </c>
      <c r="AU176" s="233" t="s">
        <v>85</v>
      </c>
      <c r="AY176" s="17" t="s">
        <v>127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7" t="s">
        <v>83</v>
      </c>
      <c r="BK176" s="234">
        <f>ROUND(I176*H176,2)</f>
        <v>0</v>
      </c>
      <c r="BL176" s="17" t="s">
        <v>133</v>
      </c>
      <c r="BM176" s="233" t="s">
        <v>353</v>
      </c>
    </row>
    <row r="177" s="13" customFormat="1">
      <c r="A177" s="13"/>
      <c r="B177" s="235"/>
      <c r="C177" s="236"/>
      <c r="D177" s="237" t="s">
        <v>165</v>
      </c>
      <c r="E177" s="238" t="s">
        <v>1</v>
      </c>
      <c r="F177" s="239" t="s">
        <v>354</v>
      </c>
      <c r="G177" s="236"/>
      <c r="H177" s="238" t="s">
        <v>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165</v>
      </c>
      <c r="AU177" s="245" t="s">
        <v>85</v>
      </c>
      <c r="AV177" s="13" t="s">
        <v>83</v>
      </c>
      <c r="AW177" s="13" t="s">
        <v>32</v>
      </c>
      <c r="AX177" s="13" t="s">
        <v>75</v>
      </c>
      <c r="AY177" s="245" t="s">
        <v>127</v>
      </c>
    </row>
    <row r="178" s="14" customFormat="1">
      <c r="A178" s="14"/>
      <c r="B178" s="246"/>
      <c r="C178" s="247"/>
      <c r="D178" s="237" t="s">
        <v>165</v>
      </c>
      <c r="E178" s="248" t="s">
        <v>258</v>
      </c>
      <c r="F178" s="249" t="s">
        <v>355</v>
      </c>
      <c r="G178" s="247"/>
      <c r="H178" s="250">
        <v>14.67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165</v>
      </c>
      <c r="AU178" s="256" t="s">
        <v>85</v>
      </c>
      <c r="AV178" s="14" t="s">
        <v>85</v>
      </c>
      <c r="AW178" s="14" t="s">
        <v>32</v>
      </c>
      <c r="AX178" s="14" t="s">
        <v>83</v>
      </c>
      <c r="AY178" s="256" t="s">
        <v>127</v>
      </c>
    </row>
    <row r="179" s="2" customFormat="1" ht="24.15" customHeight="1">
      <c r="A179" s="38"/>
      <c r="B179" s="39"/>
      <c r="C179" s="257" t="s">
        <v>194</v>
      </c>
      <c r="D179" s="257" t="s">
        <v>214</v>
      </c>
      <c r="E179" s="258" t="s">
        <v>356</v>
      </c>
      <c r="F179" s="259" t="s">
        <v>357</v>
      </c>
      <c r="G179" s="260" t="s">
        <v>246</v>
      </c>
      <c r="H179" s="261">
        <v>14.67</v>
      </c>
      <c r="I179" s="262"/>
      <c r="J179" s="263">
        <f>ROUND(I179*H179,2)</f>
        <v>0</v>
      </c>
      <c r="K179" s="264"/>
      <c r="L179" s="44"/>
      <c r="M179" s="265" t="s">
        <v>1</v>
      </c>
      <c r="N179" s="266" t="s">
        <v>40</v>
      </c>
      <c r="O179" s="91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3" t="s">
        <v>133</v>
      </c>
      <c r="AT179" s="233" t="s">
        <v>214</v>
      </c>
      <c r="AU179" s="233" t="s">
        <v>85</v>
      </c>
      <c r="AY179" s="17" t="s">
        <v>127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7" t="s">
        <v>83</v>
      </c>
      <c r="BK179" s="234">
        <f>ROUND(I179*H179,2)</f>
        <v>0</v>
      </c>
      <c r="BL179" s="17" t="s">
        <v>133</v>
      </c>
      <c r="BM179" s="233" t="s">
        <v>358</v>
      </c>
    </row>
    <row r="180" s="14" customFormat="1">
      <c r="A180" s="14"/>
      <c r="B180" s="246"/>
      <c r="C180" s="247"/>
      <c r="D180" s="237" t="s">
        <v>165</v>
      </c>
      <c r="E180" s="248" t="s">
        <v>1</v>
      </c>
      <c r="F180" s="249" t="s">
        <v>258</v>
      </c>
      <c r="G180" s="247"/>
      <c r="H180" s="250">
        <v>14.67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165</v>
      </c>
      <c r="AU180" s="256" t="s">
        <v>85</v>
      </c>
      <c r="AV180" s="14" t="s">
        <v>85</v>
      </c>
      <c r="AW180" s="14" t="s">
        <v>32</v>
      </c>
      <c r="AX180" s="14" t="s">
        <v>83</v>
      </c>
      <c r="AY180" s="256" t="s">
        <v>127</v>
      </c>
    </row>
    <row r="181" s="2" customFormat="1" ht="24.15" customHeight="1">
      <c r="A181" s="38"/>
      <c r="B181" s="39"/>
      <c r="C181" s="257" t="s">
        <v>198</v>
      </c>
      <c r="D181" s="257" t="s">
        <v>214</v>
      </c>
      <c r="E181" s="258" t="s">
        <v>359</v>
      </c>
      <c r="F181" s="259" t="s">
        <v>360</v>
      </c>
      <c r="G181" s="260" t="s">
        <v>163</v>
      </c>
      <c r="H181" s="261">
        <v>1</v>
      </c>
      <c r="I181" s="262"/>
      <c r="J181" s="263">
        <f>ROUND(I181*H181,2)</f>
        <v>0</v>
      </c>
      <c r="K181" s="264"/>
      <c r="L181" s="44"/>
      <c r="M181" s="265" t="s">
        <v>1</v>
      </c>
      <c r="N181" s="266" t="s">
        <v>40</v>
      </c>
      <c r="O181" s="91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3" t="s">
        <v>133</v>
      </c>
      <c r="AT181" s="233" t="s">
        <v>214</v>
      </c>
      <c r="AU181" s="233" t="s">
        <v>85</v>
      </c>
      <c r="AY181" s="17" t="s">
        <v>127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7" t="s">
        <v>83</v>
      </c>
      <c r="BK181" s="234">
        <f>ROUND(I181*H181,2)</f>
        <v>0</v>
      </c>
      <c r="BL181" s="17" t="s">
        <v>133</v>
      </c>
      <c r="BM181" s="233" t="s">
        <v>361</v>
      </c>
    </row>
    <row r="182" s="2" customFormat="1" ht="24.15" customHeight="1">
      <c r="A182" s="38"/>
      <c r="B182" s="39"/>
      <c r="C182" s="257" t="s">
        <v>202</v>
      </c>
      <c r="D182" s="257" t="s">
        <v>214</v>
      </c>
      <c r="E182" s="258" t="s">
        <v>362</v>
      </c>
      <c r="F182" s="259" t="s">
        <v>363</v>
      </c>
      <c r="G182" s="260" t="s">
        <v>163</v>
      </c>
      <c r="H182" s="261">
        <v>1</v>
      </c>
      <c r="I182" s="262"/>
      <c r="J182" s="263">
        <f>ROUND(I182*H182,2)</f>
        <v>0</v>
      </c>
      <c r="K182" s="264"/>
      <c r="L182" s="44"/>
      <c r="M182" s="265" t="s">
        <v>1</v>
      </c>
      <c r="N182" s="266" t="s">
        <v>40</v>
      </c>
      <c r="O182" s="91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3" t="s">
        <v>133</v>
      </c>
      <c r="AT182" s="233" t="s">
        <v>214</v>
      </c>
      <c r="AU182" s="233" t="s">
        <v>85</v>
      </c>
      <c r="AY182" s="17" t="s">
        <v>127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7" t="s">
        <v>83</v>
      </c>
      <c r="BK182" s="234">
        <f>ROUND(I182*H182,2)</f>
        <v>0</v>
      </c>
      <c r="BL182" s="17" t="s">
        <v>133</v>
      </c>
      <c r="BM182" s="233" t="s">
        <v>364</v>
      </c>
    </row>
    <row r="183" s="2" customFormat="1" ht="21.75" customHeight="1">
      <c r="A183" s="38"/>
      <c r="B183" s="39"/>
      <c r="C183" s="257" t="s">
        <v>7</v>
      </c>
      <c r="D183" s="257" t="s">
        <v>214</v>
      </c>
      <c r="E183" s="258" t="s">
        <v>365</v>
      </c>
      <c r="F183" s="259" t="s">
        <v>366</v>
      </c>
      <c r="G183" s="260" t="s">
        <v>163</v>
      </c>
      <c r="H183" s="261">
        <v>1</v>
      </c>
      <c r="I183" s="262"/>
      <c r="J183" s="263">
        <f>ROUND(I183*H183,2)</f>
        <v>0</v>
      </c>
      <c r="K183" s="264"/>
      <c r="L183" s="44"/>
      <c r="M183" s="265" t="s">
        <v>1</v>
      </c>
      <c r="N183" s="266" t="s">
        <v>40</v>
      </c>
      <c r="O183" s="91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3" t="s">
        <v>133</v>
      </c>
      <c r="AT183" s="233" t="s">
        <v>214</v>
      </c>
      <c r="AU183" s="233" t="s">
        <v>85</v>
      </c>
      <c r="AY183" s="17" t="s">
        <v>127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7" t="s">
        <v>83</v>
      </c>
      <c r="BK183" s="234">
        <f>ROUND(I183*H183,2)</f>
        <v>0</v>
      </c>
      <c r="BL183" s="17" t="s">
        <v>133</v>
      </c>
      <c r="BM183" s="233" t="s">
        <v>367</v>
      </c>
    </row>
    <row r="184" s="2" customFormat="1" ht="21.75" customHeight="1">
      <c r="A184" s="38"/>
      <c r="B184" s="39"/>
      <c r="C184" s="257" t="s">
        <v>209</v>
      </c>
      <c r="D184" s="257" t="s">
        <v>214</v>
      </c>
      <c r="E184" s="258" t="s">
        <v>368</v>
      </c>
      <c r="F184" s="259" t="s">
        <v>369</v>
      </c>
      <c r="G184" s="260" t="s">
        <v>163</v>
      </c>
      <c r="H184" s="261">
        <v>1</v>
      </c>
      <c r="I184" s="262"/>
      <c r="J184" s="263">
        <f>ROUND(I184*H184,2)</f>
        <v>0</v>
      </c>
      <c r="K184" s="264"/>
      <c r="L184" s="44"/>
      <c r="M184" s="265" t="s">
        <v>1</v>
      </c>
      <c r="N184" s="266" t="s">
        <v>40</v>
      </c>
      <c r="O184" s="91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3" t="s">
        <v>133</v>
      </c>
      <c r="AT184" s="233" t="s">
        <v>214</v>
      </c>
      <c r="AU184" s="233" t="s">
        <v>85</v>
      </c>
      <c r="AY184" s="17" t="s">
        <v>127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7" t="s">
        <v>83</v>
      </c>
      <c r="BK184" s="234">
        <f>ROUND(I184*H184,2)</f>
        <v>0</v>
      </c>
      <c r="BL184" s="17" t="s">
        <v>133</v>
      </c>
      <c r="BM184" s="233" t="s">
        <v>370</v>
      </c>
    </row>
    <row r="185" s="2" customFormat="1" ht="24.15" customHeight="1">
      <c r="A185" s="38"/>
      <c r="B185" s="39"/>
      <c r="C185" s="257" t="s">
        <v>213</v>
      </c>
      <c r="D185" s="257" t="s">
        <v>214</v>
      </c>
      <c r="E185" s="258" t="s">
        <v>371</v>
      </c>
      <c r="F185" s="259" t="s">
        <v>372</v>
      </c>
      <c r="G185" s="260" t="s">
        <v>246</v>
      </c>
      <c r="H185" s="261">
        <v>504.59699999999998</v>
      </c>
      <c r="I185" s="262"/>
      <c r="J185" s="263">
        <f>ROUND(I185*H185,2)</f>
        <v>0</v>
      </c>
      <c r="K185" s="264"/>
      <c r="L185" s="44"/>
      <c r="M185" s="265" t="s">
        <v>1</v>
      </c>
      <c r="N185" s="266" t="s">
        <v>40</v>
      </c>
      <c r="O185" s="91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3" t="s">
        <v>133</v>
      </c>
      <c r="AT185" s="233" t="s">
        <v>214</v>
      </c>
      <c r="AU185" s="233" t="s">
        <v>85</v>
      </c>
      <c r="AY185" s="17" t="s">
        <v>127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7" t="s">
        <v>83</v>
      </c>
      <c r="BK185" s="234">
        <f>ROUND(I185*H185,2)</f>
        <v>0</v>
      </c>
      <c r="BL185" s="17" t="s">
        <v>133</v>
      </c>
      <c r="BM185" s="233" t="s">
        <v>373</v>
      </c>
    </row>
    <row r="186" s="14" customFormat="1">
      <c r="A186" s="14"/>
      <c r="B186" s="246"/>
      <c r="C186" s="247"/>
      <c r="D186" s="237" t="s">
        <v>165</v>
      </c>
      <c r="E186" s="248" t="s">
        <v>252</v>
      </c>
      <c r="F186" s="249" t="s">
        <v>374</v>
      </c>
      <c r="G186" s="247"/>
      <c r="H186" s="250">
        <v>504.59699999999998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165</v>
      </c>
      <c r="AU186" s="256" t="s">
        <v>85</v>
      </c>
      <c r="AV186" s="14" t="s">
        <v>85</v>
      </c>
      <c r="AW186" s="14" t="s">
        <v>32</v>
      </c>
      <c r="AX186" s="14" t="s">
        <v>83</v>
      </c>
      <c r="AY186" s="256" t="s">
        <v>127</v>
      </c>
    </row>
    <row r="187" s="2" customFormat="1" ht="33" customHeight="1">
      <c r="A187" s="38"/>
      <c r="B187" s="39"/>
      <c r="C187" s="257" t="s">
        <v>219</v>
      </c>
      <c r="D187" s="257" t="s">
        <v>214</v>
      </c>
      <c r="E187" s="258" t="s">
        <v>375</v>
      </c>
      <c r="F187" s="259" t="s">
        <v>376</v>
      </c>
      <c r="G187" s="260" t="s">
        <v>246</v>
      </c>
      <c r="H187" s="261">
        <v>7568.9549999999999</v>
      </c>
      <c r="I187" s="262"/>
      <c r="J187" s="263">
        <f>ROUND(I187*H187,2)</f>
        <v>0</v>
      </c>
      <c r="K187" s="264"/>
      <c r="L187" s="44"/>
      <c r="M187" s="265" t="s">
        <v>1</v>
      </c>
      <c r="N187" s="266" t="s">
        <v>40</v>
      </c>
      <c r="O187" s="91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3" t="s">
        <v>133</v>
      </c>
      <c r="AT187" s="233" t="s">
        <v>214</v>
      </c>
      <c r="AU187" s="233" t="s">
        <v>85</v>
      </c>
      <c r="AY187" s="17" t="s">
        <v>127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7" t="s">
        <v>83</v>
      </c>
      <c r="BK187" s="234">
        <f>ROUND(I187*H187,2)</f>
        <v>0</v>
      </c>
      <c r="BL187" s="17" t="s">
        <v>133</v>
      </c>
      <c r="BM187" s="233" t="s">
        <v>377</v>
      </c>
    </row>
    <row r="188" s="13" customFormat="1">
      <c r="A188" s="13"/>
      <c r="B188" s="235"/>
      <c r="C188" s="236"/>
      <c r="D188" s="237" t="s">
        <v>165</v>
      </c>
      <c r="E188" s="238" t="s">
        <v>1</v>
      </c>
      <c r="F188" s="239" t="s">
        <v>378</v>
      </c>
      <c r="G188" s="236"/>
      <c r="H188" s="238" t="s">
        <v>1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165</v>
      </c>
      <c r="AU188" s="245" t="s">
        <v>85</v>
      </c>
      <c r="AV188" s="13" t="s">
        <v>83</v>
      </c>
      <c r="AW188" s="13" t="s">
        <v>32</v>
      </c>
      <c r="AX188" s="13" t="s">
        <v>75</v>
      </c>
      <c r="AY188" s="245" t="s">
        <v>127</v>
      </c>
    </row>
    <row r="189" s="14" customFormat="1">
      <c r="A189" s="14"/>
      <c r="B189" s="246"/>
      <c r="C189" s="247"/>
      <c r="D189" s="237" t="s">
        <v>165</v>
      </c>
      <c r="E189" s="248" t="s">
        <v>1</v>
      </c>
      <c r="F189" s="249" t="s">
        <v>379</v>
      </c>
      <c r="G189" s="247"/>
      <c r="H189" s="250">
        <v>7568.9549999999999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165</v>
      </c>
      <c r="AU189" s="256" t="s">
        <v>85</v>
      </c>
      <c r="AV189" s="14" t="s">
        <v>85</v>
      </c>
      <c r="AW189" s="14" t="s">
        <v>32</v>
      </c>
      <c r="AX189" s="14" t="s">
        <v>83</v>
      </c>
      <c r="AY189" s="256" t="s">
        <v>127</v>
      </c>
    </row>
    <row r="190" s="2" customFormat="1" ht="21.75" customHeight="1">
      <c r="A190" s="38"/>
      <c r="B190" s="39"/>
      <c r="C190" s="257" t="s">
        <v>223</v>
      </c>
      <c r="D190" s="257" t="s">
        <v>214</v>
      </c>
      <c r="E190" s="258" t="s">
        <v>380</v>
      </c>
      <c r="F190" s="259" t="s">
        <v>381</v>
      </c>
      <c r="G190" s="260" t="s">
        <v>246</v>
      </c>
      <c r="H190" s="261">
        <v>504.59699999999998</v>
      </c>
      <c r="I190" s="262"/>
      <c r="J190" s="263">
        <f>ROUND(I190*H190,2)</f>
        <v>0</v>
      </c>
      <c r="K190" s="264"/>
      <c r="L190" s="44"/>
      <c r="M190" s="265" t="s">
        <v>1</v>
      </c>
      <c r="N190" s="266" t="s">
        <v>40</v>
      </c>
      <c r="O190" s="91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3" t="s">
        <v>133</v>
      </c>
      <c r="AT190" s="233" t="s">
        <v>214</v>
      </c>
      <c r="AU190" s="233" t="s">
        <v>85</v>
      </c>
      <c r="AY190" s="17" t="s">
        <v>127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7" t="s">
        <v>83</v>
      </c>
      <c r="BK190" s="234">
        <f>ROUND(I190*H190,2)</f>
        <v>0</v>
      </c>
      <c r="BL190" s="17" t="s">
        <v>133</v>
      </c>
      <c r="BM190" s="233" t="s">
        <v>382</v>
      </c>
    </row>
    <row r="191" s="14" customFormat="1">
      <c r="A191" s="14"/>
      <c r="B191" s="246"/>
      <c r="C191" s="247"/>
      <c r="D191" s="237" t="s">
        <v>165</v>
      </c>
      <c r="E191" s="248" t="s">
        <v>1</v>
      </c>
      <c r="F191" s="249" t="s">
        <v>252</v>
      </c>
      <c r="G191" s="247"/>
      <c r="H191" s="250">
        <v>504.59699999999998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165</v>
      </c>
      <c r="AU191" s="256" t="s">
        <v>85</v>
      </c>
      <c r="AV191" s="14" t="s">
        <v>85</v>
      </c>
      <c r="AW191" s="14" t="s">
        <v>32</v>
      </c>
      <c r="AX191" s="14" t="s">
        <v>83</v>
      </c>
      <c r="AY191" s="256" t="s">
        <v>127</v>
      </c>
    </row>
    <row r="192" s="2" customFormat="1" ht="16.5" customHeight="1">
      <c r="A192" s="38"/>
      <c r="B192" s="39"/>
      <c r="C192" s="257" t="s">
        <v>383</v>
      </c>
      <c r="D192" s="257" t="s">
        <v>214</v>
      </c>
      <c r="E192" s="258" t="s">
        <v>384</v>
      </c>
      <c r="F192" s="259" t="s">
        <v>385</v>
      </c>
      <c r="G192" s="260" t="s">
        <v>246</v>
      </c>
      <c r="H192" s="261">
        <v>504.59699999999998</v>
      </c>
      <c r="I192" s="262"/>
      <c r="J192" s="263">
        <f>ROUND(I192*H192,2)</f>
        <v>0</v>
      </c>
      <c r="K192" s="264"/>
      <c r="L192" s="44"/>
      <c r="M192" s="265" t="s">
        <v>1</v>
      </c>
      <c r="N192" s="266" t="s">
        <v>40</v>
      </c>
      <c r="O192" s="91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3" t="s">
        <v>133</v>
      </c>
      <c r="AT192" s="233" t="s">
        <v>214</v>
      </c>
      <c r="AU192" s="233" t="s">
        <v>85</v>
      </c>
      <c r="AY192" s="17" t="s">
        <v>127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7" t="s">
        <v>83</v>
      </c>
      <c r="BK192" s="234">
        <f>ROUND(I192*H192,2)</f>
        <v>0</v>
      </c>
      <c r="BL192" s="17" t="s">
        <v>133</v>
      </c>
      <c r="BM192" s="233" t="s">
        <v>386</v>
      </c>
    </row>
    <row r="193" s="14" customFormat="1">
      <c r="A193" s="14"/>
      <c r="B193" s="246"/>
      <c r="C193" s="247"/>
      <c r="D193" s="237" t="s">
        <v>165</v>
      </c>
      <c r="E193" s="248" t="s">
        <v>1</v>
      </c>
      <c r="F193" s="249" t="s">
        <v>252</v>
      </c>
      <c r="G193" s="247"/>
      <c r="H193" s="250">
        <v>504.59699999999998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165</v>
      </c>
      <c r="AU193" s="256" t="s">
        <v>85</v>
      </c>
      <c r="AV193" s="14" t="s">
        <v>85</v>
      </c>
      <c r="AW193" s="14" t="s">
        <v>32</v>
      </c>
      <c r="AX193" s="14" t="s">
        <v>83</v>
      </c>
      <c r="AY193" s="256" t="s">
        <v>127</v>
      </c>
    </row>
    <row r="194" s="2" customFormat="1" ht="24.15" customHeight="1">
      <c r="A194" s="38"/>
      <c r="B194" s="39"/>
      <c r="C194" s="257" t="s">
        <v>387</v>
      </c>
      <c r="D194" s="257" t="s">
        <v>214</v>
      </c>
      <c r="E194" s="258" t="s">
        <v>388</v>
      </c>
      <c r="F194" s="259" t="s">
        <v>389</v>
      </c>
      <c r="G194" s="260" t="s">
        <v>390</v>
      </c>
      <c r="H194" s="261">
        <v>857.81500000000005</v>
      </c>
      <c r="I194" s="262"/>
      <c r="J194" s="263">
        <f>ROUND(I194*H194,2)</f>
        <v>0</v>
      </c>
      <c r="K194" s="264"/>
      <c r="L194" s="44"/>
      <c r="M194" s="265" t="s">
        <v>1</v>
      </c>
      <c r="N194" s="266" t="s">
        <v>40</v>
      </c>
      <c r="O194" s="91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3" t="s">
        <v>133</v>
      </c>
      <c r="AT194" s="233" t="s">
        <v>214</v>
      </c>
      <c r="AU194" s="233" t="s">
        <v>85</v>
      </c>
      <c r="AY194" s="17" t="s">
        <v>127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7" t="s">
        <v>83</v>
      </c>
      <c r="BK194" s="234">
        <f>ROUND(I194*H194,2)</f>
        <v>0</v>
      </c>
      <c r="BL194" s="17" t="s">
        <v>133</v>
      </c>
      <c r="BM194" s="233" t="s">
        <v>391</v>
      </c>
    </row>
    <row r="195" s="14" customFormat="1">
      <c r="A195" s="14"/>
      <c r="B195" s="246"/>
      <c r="C195" s="247"/>
      <c r="D195" s="237" t="s">
        <v>165</v>
      </c>
      <c r="E195" s="248" t="s">
        <v>1</v>
      </c>
      <c r="F195" s="249" t="s">
        <v>392</v>
      </c>
      <c r="G195" s="247"/>
      <c r="H195" s="250">
        <v>857.81500000000005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165</v>
      </c>
      <c r="AU195" s="256" t="s">
        <v>85</v>
      </c>
      <c r="AV195" s="14" t="s">
        <v>85</v>
      </c>
      <c r="AW195" s="14" t="s">
        <v>32</v>
      </c>
      <c r="AX195" s="14" t="s">
        <v>83</v>
      </c>
      <c r="AY195" s="256" t="s">
        <v>127</v>
      </c>
    </row>
    <row r="196" s="2" customFormat="1" ht="24.15" customHeight="1">
      <c r="A196" s="38"/>
      <c r="B196" s="39"/>
      <c r="C196" s="257" t="s">
        <v>393</v>
      </c>
      <c r="D196" s="257" t="s">
        <v>214</v>
      </c>
      <c r="E196" s="258" t="s">
        <v>394</v>
      </c>
      <c r="F196" s="259" t="s">
        <v>395</v>
      </c>
      <c r="G196" s="260" t="s">
        <v>246</v>
      </c>
      <c r="H196" s="261">
        <v>13.936</v>
      </c>
      <c r="I196" s="262"/>
      <c r="J196" s="263">
        <f>ROUND(I196*H196,2)</f>
        <v>0</v>
      </c>
      <c r="K196" s="264"/>
      <c r="L196" s="44"/>
      <c r="M196" s="265" t="s">
        <v>1</v>
      </c>
      <c r="N196" s="266" t="s">
        <v>40</v>
      </c>
      <c r="O196" s="91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3" t="s">
        <v>133</v>
      </c>
      <c r="AT196" s="233" t="s">
        <v>214</v>
      </c>
      <c r="AU196" s="233" t="s">
        <v>85</v>
      </c>
      <c r="AY196" s="17" t="s">
        <v>127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7" t="s">
        <v>83</v>
      </c>
      <c r="BK196" s="234">
        <f>ROUND(I196*H196,2)</f>
        <v>0</v>
      </c>
      <c r="BL196" s="17" t="s">
        <v>133</v>
      </c>
      <c r="BM196" s="233" t="s">
        <v>396</v>
      </c>
    </row>
    <row r="197" s="14" customFormat="1">
      <c r="A197" s="14"/>
      <c r="B197" s="246"/>
      <c r="C197" s="247"/>
      <c r="D197" s="237" t="s">
        <v>165</v>
      </c>
      <c r="E197" s="248" t="s">
        <v>270</v>
      </c>
      <c r="F197" s="249" t="s">
        <v>397</v>
      </c>
      <c r="G197" s="247"/>
      <c r="H197" s="250">
        <v>13.936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165</v>
      </c>
      <c r="AU197" s="256" t="s">
        <v>85</v>
      </c>
      <c r="AV197" s="14" t="s">
        <v>85</v>
      </c>
      <c r="AW197" s="14" t="s">
        <v>32</v>
      </c>
      <c r="AX197" s="14" t="s">
        <v>83</v>
      </c>
      <c r="AY197" s="256" t="s">
        <v>127</v>
      </c>
    </row>
    <row r="198" s="2" customFormat="1" ht="16.5" customHeight="1">
      <c r="A198" s="38"/>
      <c r="B198" s="39"/>
      <c r="C198" s="220" t="s">
        <v>244</v>
      </c>
      <c r="D198" s="220" t="s">
        <v>129</v>
      </c>
      <c r="E198" s="221" t="s">
        <v>398</v>
      </c>
      <c r="F198" s="222" t="s">
        <v>399</v>
      </c>
      <c r="G198" s="223" t="s">
        <v>390</v>
      </c>
      <c r="H198" s="224">
        <v>26.478000000000002</v>
      </c>
      <c r="I198" s="225"/>
      <c r="J198" s="226">
        <f>ROUND(I198*H198,2)</f>
        <v>0</v>
      </c>
      <c r="K198" s="227"/>
      <c r="L198" s="228"/>
      <c r="M198" s="229" t="s">
        <v>1</v>
      </c>
      <c r="N198" s="230" t="s">
        <v>40</v>
      </c>
      <c r="O198" s="91"/>
      <c r="P198" s="231">
        <f>O198*H198</f>
        <v>0</v>
      </c>
      <c r="Q198" s="231">
        <v>1</v>
      </c>
      <c r="R198" s="231">
        <f>Q198*H198</f>
        <v>26.478000000000002</v>
      </c>
      <c r="S198" s="231">
        <v>0</v>
      </c>
      <c r="T198" s="23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3" t="s">
        <v>132</v>
      </c>
      <c r="AT198" s="233" t="s">
        <v>129</v>
      </c>
      <c r="AU198" s="233" t="s">
        <v>85</v>
      </c>
      <c r="AY198" s="17" t="s">
        <v>127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7" t="s">
        <v>83</v>
      </c>
      <c r="BK198" s="234">
        <f>ROUND(I198*H198,2)</f>
        <v>0</v>
      </c>
      <c r="BL198" s="17" t="s">
        <v>133</v>
      </c>
      <c r="BM198" s="233" t="s">
        <v>400</v>
      </c>
    </row>
    <row r="199" s="13" customFormat="1">
      <c r="A199" s="13"/>
      <c r="B199" s="235"/>
      <c r="C199" s="236"/>
      <c r="D199" s="237" t="s">
        <v>165</v>
      </c>
      <c r="E199" s="238" t="s">
        <v>1</v>
      </c>
      <c r="F199" s="239" t="s">
        <v>401</v>
      </c>
      <c r="G199" s="236"/>
      <c r="H199" s="238" t="s">
        <v>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165</v>
      </c>
      <c r="AU199" s="245" t="s">
        <v>85</v>
      </c>
      <c r="AV199" s="13" t="s">
        <v>83</v>
      </c>
      <c r="AW199" s="13" t="s">
        <v>32</v>
      </c>
      <c r="AX199" s="13" t="s">
        <v>75</v>
      </c>
      <c r="AY199" s="245" t="s">
        <v>127</v>
      </c>
    </row>
    <row r="200" s="14" customFormat="1">
      <c r="A200" s="14"/>
      <c r="B200" s="246"/>
      <c r="C200" s="247"/>
      <c r="D200" s="237" t="s">
        <v>165</v>
      </c>
      <c r="E200" s="248" t="s">
        <v>1</v>
      </c>
      <c r="F200" s="249" t="s">
        <v>402</v>
      </c>
      <c r="G200" s="247"/>
      <c r="H200" s="250">
        <v>26.478000000000002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165</v>
      </c>
      <c r="AU200" s="256" t="s">
        <v>85</v>
      </c>
      <c r="AV200" s="14" t="s">
        <v>85</v>
      </c>
      <c r="AW200" s="14" t="s">
        <v>32</v>
      </c>
      <c r="AX200" s="14" t="s">
        <v>83</v>
      </c>
      <c r="AY200" s="256" t="s">
        <v>127</v>
      </c>
    </row>
    <row r="201" s="2" customFormat="1" ht="24.15" customHeight="1">
      <c r="A201" s="38"/>
      <c r="B201" s="39"/>
      <c r="C201" s="257" t="s">
        <v>403</v>
      </c>
      <c r="D201" s="257" t="s">
        <v>214</v>
      </c>
      <c r="E201" s="258" t="s">
        <v>404</v>
      </c>
      <c r="F201" s="259" t="s">
        <v>405</v>
      </c>
      <c r="G201" s="260" t="s">
        <v>228</v>
      </c>
      <c r="H201" s="261">
        <v>80</v>
      </c>
      <c r="I201" s="262"/>
      <c r="J201" s="263">
        <f>ROUND(I201*H201,2)</f>
        <v>0</v>
      </c>
      <c r="K201" s="264"/>
      <c r="L201" s="44"/>
      <c r="M201" s="265" t="s">
        <v>1</v>
      </c>
      <c r="N201" s="266" t="s">
        <v>40</v>
      </c>
      <c r="O201" s="91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3" t="s">
        <v>133</v>
      </c>
      <c r="AT201" s="233" t="s">
        <v>214</v>
      </c>
      <c r="AU201" s="233" t="s">
        <v>85</v>
      </c>
      <c r="AY201" s="17" t="s">
        <v>127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7" t="s">
        <v>83</v>
      </c>
      <c r="BK201" s="234">
        <f>ROUND(I201*H201,2)</f>
        <v>0</v>
      </c>
      <c r="BL201" s="17" t="s">
        <v>133</v>
      </c>
      <c r="BM201" s="233" t="s">
        <v>406</v>
      </c>
    </row>
    <row r="202" s="14" customFormat="1">
      <c r="A202" s="14"/>
      <c r="B202" s="246"/>
      <c r="C202" s="247"/>
      <c r="D202" s="237" t="s">
        <v>165</v>
      </c>
      <c r="E202" s="248" t="s">
        <v>1</v>
      </c>
      <c r="F202" s="249" t="s">
        <v>265</v>
      </c>
      <c r="G202" s="247"/>
      <c r="H202" s="250">
        <v>80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165</v>
      </c>
      <c r="AU202" s="256" t="s">
        <v>85</v>
      </c>
      <c r="AV202" s="14" t="s">
        <v>85</v>
      </c>
      <c r="AW202" s="14" t="s">
        <v>32</v>
      </c>
      <c r="AX202" s="14" t="s">
        <v>83</v>
      </c>
      <c r="AY202" s="256" t="s">
        <v>127</v>
      </c>
    </row>
    <row r="203" s="2" customFormat="1" ht="16.5" customHeight="1">
      <c r="A203" s="38"/>
      <c r="B203" s="39"/>
      <c r="C203" s="220" t="s">
        <v>407</v>
      </c>
      <c r="D203" s="220" t="s">
        <v>129</v>
      </c>
      <c r="E203" s="221" t="s">
        <v>408</v>
      </c>
      <c r="F203" s="222" t="s">
        <v>409</v>
      </c>
      <c r="G203" s="223" t="s">
        <v>410</v>
      </c>
      <c r="H203" s="224">
        <v>0.064000000000000001</v>
      </c>
      <c r="I203" s="225"/>
      <c r="J203" s="226">
        <f>ROUND(I203*H203,2)</f>
        <v>0</v>
      </c>
      <c r="K203" s="227"/>
      <c r="L203" s="228"/>
      <c r="M203" s="229" t="s">
        <v>1</v>
      </c>
      <c r="N203" s="230" t="s">
        <v>40</v>
      </c>
      <c r="O203" s="91"/>
      <c r="P203" s="231">
        <f>O203*H203</f>
        <v>0</v>
      </c>
      <c r="Q203" s="231">
        <v>0.001</v>
      </c>
      <c r="R203" s="231">
        <f>Q203*H203</f>
        <v>6.3999999999999997E-05</v>
      </c>
      <c r="S203" s="231">
        <v>0</v>
      </c>
      <c r="T203" s="23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3" t="s">
        <v>132</v>
      </c>
      <c r="AT203" s="233" t="s">
        <v>129</v>
      </c>
      <c r="AU203" s="233" t="s">
        <v>85</v>
      </c>
      <c r="AY203" s="17" t="s">
        <v>127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7" t="s">
        <v>83</v>
      </c>
      <c r="BK203" s="234">
        <f>ROUND(I203*H203,2)</f>
        <v>0</v>
      </c>
      <c r="BL203" s="17" t="s">
        <v>133</v>
      </c>
      <c r="BM203" s="233" t="s">
        <v>411</v>
      </c>
    </row>
    <row r="204" s="14" customFormat="1">
      <c r="A204" s="14"/>
      <c r="B204" s="246"/>
      <c r="C204" s="247"/>
      <c r="D204" s="237" t="s">
        <v>165</v>
      </c>
      <c r="E204" s="248" t="s">
        <v>1</v>
      </c>
      <c r="F204" s="249" t="s">
        <v>412</v>
      </c>
      <c r="G204" s="247"/>
      <c r="H204" s="250">
        <v>0.064000000000000001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165</v>
      </c>
      <c r="AU204" s="256" t="s">
        <v>85</v>
      </c>
      <c r="AV204" s="14" t="s">
        <v>85</v>
      </c>
      <c r="AW204" s="14" t="s">
        <v>32</v>
      </c>
      <c r="AX204" s="14" t="s">
        <v>83</v>
      </c>
      <c r="AY204" s="256" t="s">
        <v>127</v>
      </c>
    </row>
    <row r="205" s="2" customFormat="1" ht="24.15" customHeight="1">
      <c r="A205" s="38"/>
      <c r="B205" s="39"/>
      <c r="C205" s="257" t="s">
        <v>413</v>
      </c>
      <c r="D205" s="257" t="s">
        <v>214</v>
      </c>
      <c r="E205" s="258" t="s">
        <v>414</v>
      </c>
      <c r="F205" s="259" t="s">
        <v>415</v>
      </c>
      <c r="G205" s="260" t="s">
        <v>228</v>
      </c>
      <c r="H205" s="261">
        <v>80</v>
      </c>
      <c r="I205" s="262"/>
      <c r="J205" s="263">
        <f>ROUND(I205*H205,2)</f>
        <v>0</v>
      </c>
      <c r="K205" s="264"/>
      <c r="L205" s="44"/>
      <c r="M205" s="265" t="s">
        <v>1</v>
      </c>
      <c r="N205" s="266" t="s">
        <v>40</v>
      </c>
      <c r="O205" s="91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3" t="s">
        <v>133</v>
      </c>
      <c r="AT205" s="233" t="s">
        <v>214</v>
      </c>
      <c r="AU205" s="233" t="s">
        <v>85</v>
      </c>
      <c r="AY205" s="17" t="s">
        <v>127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7" t="s">
        <v>83</v>
      </c>
      <c r="BK205" s="234">
        <f>ROUND(I205*H205,2)</f>
        <v>0</v>
      </c>
      <c r="BL205" s="17" t="s">
        <v>133</v>
      </c>
      <c r="BM205" s="233" t="s">
        <v>416</v>
      </c>
    </row>
    <row r="206" s="13" customFormat="1">
      <c r="A206" s="13"/>
      <c r="B206" s="235"/>
      <c r="C206" s="236"/>
      <c r="D206" s="237" t="s">
        <v>165</v>
      </c>
      <c r="E206" s="238" t="s">
        <v>1</v>
      </c>
      <c r="F206" s="239" t="s">
        <v>296</v>
      </c>
      <c r="G206" s="236"/>
      <c r="H206" s="238" t="s">
        <v>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165</v>
      </c>
      <c r="AU206" s="245" t="s">
        <v>85</v>
      </c>
      <c r="AV206" s="13" t="s">
        <v>83</v>
      </c>
      <c r="AW206" s="13" t="s">
        <v>32</v>
      </c>
      <c r="AX206" s="13" t="s">
        <v>75</v>
      </c>
      <c r="AY206" s="245" t="s">
        <v>127</v>
      </c>
    </row>
    <row r="207" s="14" customFormat="1">
      <c r="A207" s="14"/>
      <c r="B207" s="246"/>
      <c r="C207" s="247"/>
      <c r="D207" s="237" t="s">
        <v>165</v>
      </c>
      <c r="E207" s="248" t="s">
        <v>265</v>
      </c>
      <c r="F207" s="249" t="s">
        <v>267</v>
      </c>
      <c r="G207" s="247"/>
      <c r="H207" s="250">
        <v>80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165</v>
      </c>
      <c r="AU207" s="256" t="s">
        <v>85</v>
      </c>
      <c r="AV207" s="14" t="s">
        <v>85</v>
      </c>
      <c r="AW207" s="14" t="s">
        <v>32</v>
      </c>
      <c r="AX207" s="14" t="s">
        <v>83</v>
      </c>
      <c r="AY207" s="256" t="s">
        <v>127</v>
      </c>
    </row>
    <row r="208" s="2" customFormat="1" ht="16.5" customHeight="1">
      <c r="A208" s="38"/>
      <c r="B208" s="39"/>
      <c r="C208" s="220" t="s">
        <v>417</v>
      </c>
      <c r="D208" s="220" t="s">
        <v>129</v>
      </c>
      <c r="E208" s="221" t="s">
        <v>418</v>
      </c>
      <c r="F208" s="222" t="s">
        <v>419</v>
      </c>
      <c r="G208" s="223" t="s">
        <v>420</v>
      </c>
      <c r="H208" s="224">
        <v>2.3999999999999999</v>
      </c>
      <c r="I208" s="225"/>
      <c r="J208" s="226">
        <f>ROUND(I208*H208,2)</f>
        <v>0</v>
      </c>
      <c r="K208" s="227"/>
      <c r="L208" s="228"/>
      <c r="M208" s="229" t="s">
        <v>1</v>
      </c>
      <c r="N208" s="230" t="s">
        <v>40</v>
      </c>
      <c r="O208" s="91"/>
      <c r="P208" s="231">
        <f>O208*H208</f>
        <v>0</v>
      </c>
      <c r="Q208" s="231">
        <v>0.001</v>
      </c>
      <c r="R208" s="231">
        <f>Q208*H208</f>
        <v>0.0023999999999999998</v>
      </c>
      <c r="S208" s="231">
        <v>0</v>
      </c>
      <c r="T208" s="23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3" t="s">
        <v>132</v>
      </c>
      <c r="AT208" s="233" t="s">
        <v>129</v>
      </c>
      <c r="AU208" s="233" t="s">
        <v>85</v>
      </c>
      <c r="AY208" s="17" t="s">
        <v>127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7" t="s">
        <v>83</v>
      </c>
      <c r="BK208" s="234">
        <f>ROUND(I208*H208,2)</f>
        <v>0</v>
      </c>
      <c r="BL208" s="17" t="s">
        <v>133</v>
      </c>
      <c r="BM208" s="233" t="s">
        <v>421</v>
      </c>
    </row>
    <row r="209" s="14" customFormat="1">
      <c r="A209" s="14"/>
      <c r="B209" s="246"/>
      <c r="C209" s="247"/>
      <c r="D209" s="237" t="s">
        <v>165</v>
      </c>
      <c r="E209" s="248" t="s">
        <v>1</v>
      </c>
      <c r="F209" s="249" t="s">
        <v>422</v>
      </c>
      <c r="G209" s="247"/>
      <c r="H209" s="250">
        <v>2.3999999999999999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165</v>
      </c>
      <c r="AU209" s="256" t="s">
        <v>85</v>
      </c>
      <c r="AV209" s="14" t="s">
        <v>85</v>
      </c>
      <c r="AW209" s="14" t="s">
        <v>32</v>
      </c>
      <c r="AX209" s="14" t="s">
        <v>83</v>
      </c>
      <c r="AY209" s="256" t="s">
        <v>127</v>
      </c>
    </row>
    <row r="210" s="2" customFormat="1" ht="21.75" customHeight="1">
      <c r="A210" s="38"/>
      <c r="B210" s="39"/>
      <c r="C210" s="257" t="s">
        <v>423</v>
      </c>
      <c r="D210" s="257" t="s">
        <v>214</v>
      </c>
      <c r="E210" s="258" t="s">
        <v>424</v>
      </c>
      <c r="F210" s="259" t="s">
        <v>425</v>
      </c>
      <c r="G210" s="260" t="s">
        <v>228</v>
      </c>
      <c r="H210" s="261">
        <v>616.20000000000005</v>
      </c>
      <c r="I210" s="262"/>
      <c r="J210" s="263">
        <f>ROUND(I210*H210,2)</f>
        <v>0</v>
      </c>
      <c r="K210" s="264"/>
      <c r="L210" s="44"/>
      <c r="M210" s="265" t="s">
        <v>1</v>
      </c>
      <c r="N210" s="266" t="s">
        <v>40</v>
      </c>
      <c r="O210" s="91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3" t="s">
        <v>133</v>
      </c>
      <c r="AT210" s="233" t="s">
        <v>214</v>
      </c>
      <c r="AU210" s="233" t="s">
        <v>85</v>
      </c>
      <c r="AY210" s="17" t="s">
        <v>127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7" t="s">
        <v>83</v>
      </c>
      <c r="BK210" s="234">
        <f>ROUND(I210*H210,2)</f>
        <v>0</v>
      </c>
      <c r="BL210" s="17" t="s">
        <v>133</v>
      </c>
      <c r="BM210" s="233" t="s">
        <v>426</v>
      </c>
    </row>
    <row r="211" s="13" customFormat="1">
      <c r="A211" s="13"/>
      <c r="B211" s="235"/>
      <c r="C211" s="236"/>
      <c r="D211" s="237" t="s">
        <v>165</v>
      </c>
      <c r="E211" s="238" t="s">
        <v>1</v>
      </c>
      <c r="F211" s="239" t="s">
        <v>296</v>
      </c>
      <c r="G211" s="236"/>
      <c r="H211" s="238" t="s">
        <v>1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165</v>
      </c>
      <c r="AU211" s="245" t="s">
        <v>85</v>
      </c>
      <c r="AV211" s="13" t="s">
        <v>83</v>
      </c>
      <c r="AW211" s="13" t="s">
        <v>32</v>
      </c>
      <c r="AX211" s="13" t="s">
        <v>75</v>
      </c>
      <c r="AY211" s="245" t="s">
        <v>127</v>
      </c>
    </row>
    <row r="212" s="14" customFormat="1">
      <c r="A212" s="14"/>
      <c r="B212" s="246"/>
      <c r="C212" s="247"/>
      <c r="D212" s="237" t="s">
        <v>165</v>
      </c>
      <c r="E212" s="248" t="s">
        <v>1</v>
      </c>
      <c r="F212" s="249" t="s">
        <v>427</v>
      </c>
      <c r="G212" s="247"/>
      <c r="H212" s="250">
        <v>616.20000000000005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165</v>
      </c>
      <c r="AU212" s="256" t="s">
        <v>85</v>
      </c>
      <c r="AV212" s="14" t="s">
        <v>85</v>
      </c>
      <c r="AW212" s="14" t="s">
        <v>32</v>
      </c>
      <c r="AX212" s="14" t="s">
        <v>83</v>
      </c>
      <c r="AY212" s="256" t="s">
        <v>127</v>
      </c>
    </row>
    <row r="213" s="2" customFormat="1" ht="21.75" customHeight="1">
      <c r="A213" s="38"/>
      <c r="B213" s="39"/>
      <c r="C213" s="257" t="s">
        <v>428</v>
      </c>
      <c r="D213" s="257" t="s">
        <v>214</v>
      </c>
      <c r="E213" s="258" t="s">
        <v>429</v>
      </c>
      <c r="F213" s="259" t="s">
        <v>430</v>
      </c>
      <c r="G213" s="260" t="s">
        <v>228</v>
      </c>
      <c r="H213" s="261">
        <v>80</v>
      </c>
      <c r="I213" s="262"/>
      <c r="J213" s="263">
        <f>ROUND(I213*H213,2)</f>
        <v>0</v>
      </c>
      <c r="K213" s="264"/>
      <c r="L213" s="44"/>
      <c r="M213" s="265" t="s">
        <v>1</v>
      </c>
      <c r="N213" s="266" t="s">
        <v>40</v>
      </c>
      <c r="O213" s="91"/>
      <c r="P213" s="231">
        <f>O213*H213</f>
        <v>0</v>
      </c>
      <c r="Q213" s="231">
        <v>0</v>
      </c>
      <c r="R213" s="231">
        <f>Q213*H213</f>
        <v>0</v>
      </c>
      <c r="S213" s="231">
        <v>0</v>
      </c>
      <c r="T213" s="23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3" t="s">
        <v>133</v>
      </c>
      <c r="AT213" s="233" t="s">
        <v>214</v>
      </c>
      <c r="AU213" s="233" t="s">
        <v>85</v>
      </c>
      <c r="AY213" s="17" t="s">
        <v>127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7" t="s">
        <v>83</v>
      </c>
      <c r="BK213" s="234">
        <f>ROUND(I213*H213,2)</f>
        <v>0</v>
      </c>
      <c r="BL213" s="17" t="s">
        <v>133</v>
      </c>
      <c r="BM213" s="233" t="s">
        <v>431</v>
      </c>
    </row>
    <row r="214" s="14" customFormat="1">
      <c r="A214" s="14"/>
      <c r="B214" s="246"/>
      <c r="C214" s="247"/>
      <c r="D214" s="237" t="s">
        <v>165</v>
      </c>
      <c r="E214" s="248" t="s">
        <v>1</v>
      </c>
      <c r="F214" s="249" t="s">
        <v>265</v>
      </c>
      <c r="G214" s="247"/>
      <c r="H214" s="250">
        <v>80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165</v>
      </c>
      <c r="AU214" s="256" t="s">
        <v>85</v>
      </c>
      <c r="AV214" s="14" t="s">
        <v>85</v>
      </c>
      <c r="AW214" s="14" t="s">
        <v>32</v>
      </c>
      <c r="AX214" s="14" t="s">
        <v>83</v>
      </c>
      <c r="AY214" s="256" t="s">
        <v>127</v>
      </c>
    </row>
    <row r="215" s="2" customFormat="1" ht="21.75" customHeight="1">
      <c r="A215" s="38"/>
      <c r="B215" s="39"/>
      <c r="C215" s="257" t="s">
        <v>432</v>
      </c>
      <c r="D215" s="257" t="s">
        <v>214</v>
      </c>
      <c r="E215" s="258" t="s">
        <v>433</v>
      </c>
      <c r="F215" s="259" t="s">
        <v>434</v>
      </c>
      <c r="G215" s="260" t="s">
        <v>228</v>
      </c>
      <c r="H215" s="261">
        <v>80</v>
      </c>
      <c r="I215" s="262"/>
      <c r="J215" s="263">
        <f>ROUND(I215*H215,2)</f>
        <v>0</v>
      </c>
      <c r="K215" s="264"/>
      <c r="L215" s="44"/>
      <c r="M215" s="265" t="s">
        <v>1</v>
      </c>
      <c r="N215" s="266" t="s">
        <v>40</v>
      </c>
      <c r="O215" s="91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3" t="s">
        <v>133</v>
      </c>
      <c r="AT215" s="233" t="s">
        <v>214</v>
      </c>
      <c r="AU215" s="233" t="s">
        <v>85</v>
      </c>
      <c r="AY215" s="17" t="s">
        <v>127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7" t="s">
        <v>83</v>
      </c>
      <c r="BK215" s="234">
        <f>ROUND(I215*H215,2)</f>
        <v>0</v>
      </c>
      <c r="BL215" s="17" t="s">
        <v>133</v>
      </c>
      <c r="BM215" s="233" t="s">
        <v>435</v>
      </c>
    </row>
    <row r="216" s="14" customFormat="1">
      <c r="A216" s="14"/>
      <c r="B216" s="246"/>
      <c r="C216" s="247"/>
      <c r="D216" s="237" t="s">
        <v>165</v>
      </c>
      <c r="E216" s="248" t="s">
        <v>1</v>
      </c>
      <c r="F216" s="249" t="s">
        <v>265</v>
      </c>
      <c r="G216" s="247"/>
      <c r="H216" s="250">
        <v>80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165</v>
      </c>
      <c r="AU216" s="256" t="s">
        <v>85</v>
      </c>
      <c r="AV216" s="14" t="s">
        <v>85</v>
      </c>
      <c r="AW216" s="14" t="s">
        <v>32</v>
      </c>
      <c r="AX216" s="14" t="s">
        <v>83</v>
      </c>
      <c r="AY216" s="256" t="s">
        <v>127</v>
      </c>
    </row>
    <row r="217" s="2" customFormat="1" ht="16.5" customHeight="1">
      <c r="A217" s="38"/>
      <c r="B217" s="39"/>
      <c r="C217" s="257" t="s">
        <v>436</v>
      </c>
      <c r="D217" s="257" t="s">
        <v>214</v>
      </c>
      <c r="E217" s="258" t="s">
        <v>437</v>
      </c>
      <c r="F217" s="259" t="s">
        <v>438</v>
      </c>
      <c r="G217" s="260" t="s">
        <v>228</v>
      </c>
      <c r="H217" s="261">
        <v>80</v>
      </c>
      <c r="I217" s="262"/>
      <c r="J217" s="263">
        <f>ROUND(I217*H217,2)</f>
        <v>0</v>
      </c>
      <c r="K217" s="264"/>
      <c r="L217" s="44"/>
      <c r="M217" s="265" t="s">
        <v>1</v>
      </c>
      <c r="N217" s="266" t="s">
        <v>40</v>
      </c>
      <c r="O217" s="91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3" t="s">
        <v>133</v>
      </c>
      <c r="AT217" s="233" t="s">
        <v>214</v>
      </c>
      <c r="AU217" s="233" t="s">
        <v>85</v>
      </c>
      <c r="AY217" s="17" t="s">
        <v>127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7" t="s">
        <v>83</v>
      </c>
      <c r="BK217" s="234">
        <f>ROUND(I217*H217,2)</f>
        <v>0</v>
      </c>
      <c r="BL217" s="17" t="s">
        <v>133</v>
      </c>
      <c r="BM217" s="233" t="s">
        <v>439</v>
      </c>
    </row>
    <row r="218" s="14" customFormat="1">
      <c r="A218" s="14"/>
      <c r="B218" s="246"/>
      <c r="C218" s="247"/>
      <c r="D218" s="237" t="s">
        <v>165</v>
      </c>
      <c r="E218" s="248" t="s">
        <v>1</v>
      </c>
      <c r="F218" s="249" t="s">
        <v>265</v>
      </c>
      <c r="G218" s="247"/>
      <c r="H218" s="250">
        <v>80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165</v>
      </c>
      <c r="AU218" s="256" t="s">
        <v>85</v>
      </c>
      <c r="AV218" s="14" t="s">
        <v>85</v>
      </c>
      <c r="AW218" s="14" t="s">
        <v>32</v>
      </c>
      <c r="AX218" s="14" t="s">
        <v>83</v>
      </c>
      <c r="AY218" s="256" t="s">
        <v>127</v>
      </c>
    </row>
    <row r="219" s="2" customFormat="1" ht="33" customHeight="1">
      <c r="A219" s="38"/>
      <c r="B219" s="39"/>
      <c r="C219" s="257" t="s">
        <v>440</v>
      </c>
      <c r="D219" s="257" t="s">
        <v>214</v>
      </c>
      <c r="E219" s="258" t="s">
        <v>441</v>
      </c>
      <c r="F219" s="259" t="s">
        <v>442</v>
      </c>
      <c r="G219" s="260" t="s">
        <v>284</v>
      </c>
      <c r="H219" s="261">
        <v>0.0080000000000000002</v>
      </c>
      <c r="I219" s="262"/>
      <c r="J219" s="263">
        <f>ROUND(I219*H219,2)</f>
        <v>0</v>
      </c>
      <c r="K219" s="264"/>
      <c r="L219" s="44"/>
      <c r="M219" s="265" t="s">
        <v>1</v>
      </c>
      <c r="N219" s="266" t="s">
        <v>40</v>
      </c>
      <c r="O219" s="91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3" t="s">
        <v>133</v>
      </c>
      <c r="AT219" s="233" t="s">
        <v>214</v>
      </c>
      <c r="AU219" s="233" t="s">
        <v>85</v>
      </c>
      <c r="AY219" s="17" t="s">
        <v>127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7" t="s">
        <v>83</v>
      </c>
      <c r="BK219" s="234">
        <f>ROUND(I219*H219,2)</f>
        <v>0</v>
      </c>
      <c r="BL219" s="17" t="s">
        <v>133</v>
      </c>
      <c r="BM219" s="233" t="s">
        <v>443</v>
      </c>
    </row>
    <row r="220" s="14" customFormat="1">
      <c r="A220" s="14"/>
      <c r="B220" s="246"/>
      <c r="C220" s="247"/>
      <c r="D220" s="237" t="s">
        <v>165</v>
      </c>
      <c r="E220" s="248" t="s">
        <v>1</v>
      </c>
      <c r="F220" s="249" t="s">
        <v>444</v>
      </c>
      <c r="G220" s="247"/>
      <c r="H220" s="250">
        <v>0.0080000000000000002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165</v>
      </c>
      <c r="AU220" s="256" t="s">
        <v>85</v>
      </c>
      <c r="AV220" s="14" t="s">
        <v>85</v>
      </c>
      <c r="AW220" s="14" t="s">
        <v>32</v>
      </c>
      <c r="AX220" s="14" t="s">
        <v>83</v>
      </c>
      <c r="AY220" s="256" t="s">
        <v>127</v>
      </c>
    </row>
    <row r="221" s="2" customFormat="1" ht="37.8" customHeight="1">
      <c r="A221" s="38"/>
      <c r="B221" s="39"/>
      <c r="C221" s="220" t="s">
        <v>445</v>
      </c>
      <c r="D221" s="220" t="s">
        <v>129</v>
      </c>
      <c r="E221" s="221" t="s">
        <v>446</v>
      </c>
      <c r="F221" s="222" t="s">
        <v>447</v>
      </c>
      <c r="G221" s="223" t="s">
        <v>131</v>
      </c>
      <c r="H221" s="224">
        <v>2</v>
      </c>
      <c r="I221" s="225"/>
      <c r="J221" s="226">
        <f>ROUND(I221*H221,2)</f>
        <v>0</v>
      </c>
      <c r="K221" s="227"/>
      <c r="L221" s="228"/>
      <c r="M221" s="229" t="s">
        <v>1</v>
      </c>
      <c r="N221" s="230" t="s">
        <v>40</v>
      </c>
      <c r="O221" s="91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3" t="s">
        <v>132</v>
      </c>
      <c r="AT221" s="233" t="s">
        <v>129</v>
      </c>
      <c r="AU221" s="233" t="s">
        <v>85</v>
      </c>
      <c r="AY221" s="17" t="s">
        <v>127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7" t="s">
        <v>83</v>
      </c>
      <c r="BK221" s="234">
        <f>ROUND(I221*H221,2)</f>
        <v>0</v>
      </c>
      <c r="BL221" s="17" t="s">
        <v>133</v>
      </c>
      <c r="BM221" s="233" t="s">
        <v>448</v>
      </c>
    </row>
    <row r="222" s="14" customFormat="1">
      <c r="A222" s="14"/>
      <c r="B222" s="246"/>
      <c r="C222" s="247"/>
      <c r="D222" s="237" t="s">
        <v>165</v>
      </c>
      <c r="E222" s="248" t="s">
        <v>1</v>
      </c>
      <c r="F222" s="249" t="s">
        <v>85</v>
      </c>
      <c r="G222" s="247"/>
      <c r="H222" s="250">
        <v>2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165</v>
      </c>
      <c r="AU222" s="256" t="s">
        <v>85</v>
      </c>
      <c r="AV222" s="14" t="s">
        <v>85</v>
      </c>
      <c r="AW222" s="14" t="s">
        <v>32</v>
      </c>
      <c r="AX222" s="14" t="s">
        <v>83</v>
      </c>
      <c r="AY222" s="256" t="s">
        <v>127</v>
      </c>
    </row>
    <row r="223" s="2" customFormat="1" ht="24.15" customHeight="1">
      <c r="A223" s="38"/>
      <c r="B223" s="39"/>
      <c r="C223" s="220" t="s">
        <v>449</v>
      </c>
      <c r="D223" s="220" t="s">
        <v>129</v>
      </c>
      <c r="E223" s="221" t="s">
        <v>450</v>
      </c>
      <c r="F223" s="222" t="s">
        <v>451</v>
      </c>
      <c r="G223" s="223" t="s">
        <v>131</v>
      </c>
      <c r="H223" s="224">
        <v>2</v>
      </c>
      <c r="I223" s="225"/>
      <c r="J223" s="226">
        <f>ROUND(I223*H223,2)</f>
        <v>0</v>
      </c>
      <c r="K223" s="227"/>
      <c r="L223" s="228"/>
      <c r="M223" s="229" t="s">
        <v>1</v>
      </c>
      <c r="N223" s="230" t="s">
        <v>40</v>
      </c>
      <c r="O223" s="91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3" t="s">
        <v>132</v>
      </c>
      <c r="AT223" s="233" t="s">
        <v>129</v>
      </c>
      <c r="AU223" s="233" t="s">
        <v>85</v>
      </c>
      <c r="AY223" s="17" t="s">
        <v>127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7" t="s">
        <v>83</v>
      </c>
      <c r="BK223" s="234">
        <f>ROUND(I223*H223,2)</f>
        <v>0</v>
      </c>
      <c r="BL223" s="17" t="s">
        <v>133</v>
      </c>
      <c r="BM223" s="233" t="s">
        <v>452</v>
      </c>
    </row>
    <row r="224" s="14" customFormat="1">
      <c r="A224" s="14"/>
      <c r="B224" s="246"/>
      <c r="C224" s="247"/>
      <c r="D224" s="237" t="s">
        <v>165</v>
      </c>
      <c r="E224" s="248" t="s">
        <v>1</v>
      </c>
      <c r="F224" s="249" t="s">
        <v>85</v>
      </c>
      <c r="G224" s="247"/>
      <c r="H224" s="250">
        <v>2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165</v>
      </c>
      <c r="AU224" s="256" t="s">
        <v>85</v>
      </c>
      <c r="AV224" s="14" t="s">
        <v>85</v>
      </c>
      <c r="AW224" s="14" t="s">
        <v>32</v>
      </c>
      <c r="AX224" s="14" t="s">
        <v>83</v>
      </c>
      <c r="AY224" s="256" t="s">
        <v>127</v>
      </c>
    </row>
    <row r="225" s="2" customFormat="1" ht="33" customHeight="1">
      <c r="A225" s="38"/>
      <c r="B225" s="39"/>
      <c r="C225" s="257" t="s">
        <v>453</v>
      </c>
      <c r="D225" s="257" t="s">
        <v>214</v>
      </c>
      <c r="E225" s="258" t="s">
        <v>454</v>
      </c>
      <c r="F225" s="259" t="s">
        <v>455</v>
      </c>
      <c r="G225" s="260" t="s">
        <v>228</v>
      </c>
      <c r="H225" s="261">
        <v>80</v>
      </c>
      <c r="I225" s="262"/>
      <c r="J225" s="263">
        <f>ROUND(I225*H225,2)</f>
        <v>0</v>
      </c>
      <c r="K225" s="264"/>
      <c r="L225" s="44"/>
      <c r="M225" s="265" t="s">
        <v>1</v>
      </c>
      <c r="N225" s="266" t="s">
        <v>40</v>
      </c>
      <c r="O225" s="91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3" t="s">
        <v>133</v>
      </c>
      <c r="AT225" s="233" t="s">
        <v>214</v>
      </c>
      <c r="AU225" s="233" t="s">
        <v>85</v>
      </c>
      <c r="AY225" s="17" t="s">
        <v>127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7" t="s">
        <v>83</v>
      </c>
      <c r="BK225" s="234">
        <f>ROUND(I225*H225,2)</f>
        <v>0</v>
      </c>
      <c r="BL225" s="17" t="s">
        <v>133</v>
      </c>
      <c r="BM225" s="233" t="s">
        <v>456</v>
      </c>
    </row>
    <row r="226" s="14" customFormat="1">
      <c r="A226" s="14"/>
      <c r="B226" s="246"/>
      <c r="C226" s="247"/>
      <c r="D226" s="237" t="s">
        <v>165</v>
      </c>
      <c r="E226" s="248" t="s">
        <v>1</v>
      </c>
      <c r="F226" s="249" t="s">
        <v>265</v>
      </c>
      <c r="G226" s="247"/>
      <c r="H226" s="250">
        <v>80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165</v>
      </c>
      <c r="AU226" s="256" t="s">
        <v>85</v>
      </c>
      <c r="AV226" s="14" t="s">
        <v>85</v>
      </c>
      <c r="AW226" s="14" t="s">
        <v>32</v>
      </c>
      <c r="AX226" s="14" t="s">
        <v>83</v>
      </c>
      <c r="AY226" s="256" t="s">
        <v>127</v>
      </c>
    </row>
    <row r="227" s="2" customFormat="1" ht="16.5" customHeight="1">
      <c r="A227" s="38"/>
      <c r="B227" s="39"/>
      <c r="C227" s="220" t="s">
        <v>457</v>
      </c>
      <c r="D227" s="220" t="s">
        <v>129</v>
      </c>
      <c r="E227" s="221" t="s">
        <v>458</v>
      </c>
      <c r="F227" s="222" t="s">
        <v>459</v>
      </c>
      <c r="G227" s="223" t="s">
        <v>246</v>
      </c>
      <c r="H227" s="224">
        <v>4.7999999999999998</v>
      </c>
      <c r="I227" s="225"/>
      <c r="J227" s="226">
        <f>ROUND(I227*H227,2)</f>
        <v>0</v>
      </c>
      <c r="K227" s="227"/>
      <c r="L227" s="228"/>
      <c r="M227" s="229" t="s">
        <v>1</v>
      </c>
      <c r="N227" s="230" t="s">
        <v>40</v>
      </c>
      <c r="O227" s="91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3" t="s">
        <v>132</v>
      </c>
      <c r="AT227" s="233" t="s">
        <v>129</v>
      </c>
      <c r="AU227" s="233" t="s">
        <v>85</v>
      </c>
      <c r="AY227" s="17" t="s">
        <v>127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7" t="s">
        <v>83</v>
      </c>
      <c r="BK227" s="234">
        <f>ROUND(I227*H227,2)</f>
        <v>0</v>
      </c>
      <c r="BL227" s="17" t="s">
        <v>133</v>
      </c>
      <c r="BM227" s="233" t="s">
        <v>460</v>
      </c>
    </row>
    <row r="228" s="14" customFormat="1">
      <c r="A228" s="14"/>
      <c r="B228" s="246"/>
      <c r="C228" s="247"/>
      <c r="D228" s="237" t="s">
        <v>165</v>
      </c>
      <c r="E228" s="248" t="s">
        <v>1</v>
      </c>
      <c r="F228" s="249" t="s">
        <v>461</v>
      </c>
      <c r="G228" s="247"/>
      <c r="H228" s="250">
        <v>4.7999999999999998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165</v>
      </c>
      <c r="AU228" s="256" t="s">
        <v>85</v>
      </c>
      <c r="AV228" s="14" t="s">
        <v>85</v>
      </c>
      <c r="AW228" s="14" t="s">
        <v>32</v>
      </c>
      <c r="AX228" s="14" t="s">
        <v>83</v>
      </c>
      <c r="AY228" s="256" t="s">
        <v>127</v>
      </c>
    </row>
    <row r="229" s="2" customFormat="1" ht="16.5" customHeight="1">
      <c r="A229" s="38"/>
      <c r="B229" s="39"/>
      <c r="C229" s="257" t="s">
        <v>462</v>
      </c>
      <c r="D229" s="257" t="s">
        <v>214</v>
      </c>
      <c r="E229" s="258" t="s">
        <v>463</v>
      </c>
      <c r="F229" s="259" t="s">
        <v>464</v>
      </c>
      <c r="G229" s="260" t="s">
        <v>246</v>
      </c>
      <c r="H229" s="261">
        <v>1.2</v>
      </c>
      <c r="I229" s="262"/>
      <c r="J229" s="263">
        <f>ROUND(I229*H229,2)</f>
        <v>0</v>
      </c>
      <c r="K229" s="264"/>
      <c r="L229" s="44"/>
      <c r="M229" s="265" t="s">
        <v>1</v>
      </c>
      <c r="N229" s="266" t="s">
        <v>40</v>
      </c>
      <c r="O229" s="91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3" t="s">
        <v>133</v>
      </c>
      <c r="AT229" s="233" t="s">
        <v>214</v>
      </c>
      <c r="AU229" s="233" t="s">
        <v>85</v>
      </c>
      <c r="AY229" s="17" t="s">
        <v>127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7" t="s">
        <v>83</v>
      </c>
      <c r="BK229" s="234">
        <f>ROUND(I229*H229,2)</f>
        <v>0</v>
      </c>
      <c r="BL229" s="17" t="s">
        <v>133</v>
      </c>
      <c r="BM229" s="233" t="s">
        <v>465</v>
      </c>
    </row>
    <row r="230" s="14" customFormat="1">
      <c r="A230" s="14"/>
      <c r="B230" s="246"/>
      <c r="C230" s="247"/>
      <c r="D230" s="237" t="s">
        <v>165</v>
      </c>
      <c r="E230" s="248" t="s">
        <v>268</v>
      </c>
      <c r="F230" s="249" t="s">
        <v>466</v>
      </c>
      <c r="G230" s="247"/>
      <c r="H230" s="250">
        <v>1.2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165</v>
      </c>
      <c r="AU230" s="256" t="s">
        <v>85</v>
      </c>
      <c r="AV230" s="14" t="s">
        <v>85</v>
      </c>
      <c r="AW230" s="14" t="s">
        <v>32</v>
      </c>
      <c r="AX230" s="14" t="s">
        <v>83</v>
      </c>
      <c r="AY230" s="256" t="s">
        <v>127</v>
      </c>
    </row>
    <row r="231" s="2" customFormat="1" ht="21.75" customHeight="1">
      <c r="A231" s="38"/>
      <c r="B231" s="39"/>
      <c r="C231" s="257" t="s">
        <v>467</v>
      </c>
      <c r="D231" s="257" t="s">
        <v>214</v>
      </c>
      <c r="E231" s="258" t="s">
        <v>468</v>
      </c>
      <c r="F231" s="259" t="s">
        <v>469</v>
      </c>
      <c r="G231" s="260" t="s">
        <v>246</v>
      </c>
      <c r="H231" s="261">
        <v>1.2</v>
      </c>
      <c r="I231" s="262"/>
      <c r="J231" s="263">
        <f>ROUND(I231*H231,2)</f>
        <v>0</v>
      </c>
      <c r="K231" s="264"/>
      <c r="L231" s="44"/>
      <c r="M231" s="265" t="s">
        <v>1</v>
      </c>
      <c r="N231" s="266" t="s">
        <v>40</v>
      </c>
      <c r="O231" s="91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3" t="s">
        <v>133</v>
      </c>
      <c r="AT231" s="233" t="s">
        <v>214</v>
      </c>
      <c r="AU231" s="233" t="s">
        <v>85</v>
      </c>
      <c r="AY231" s="17" t="s">
        <v>127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7" t="s">
        <v>83</v>
      </c>
      <c r="BK231" s="234">
        <f>ROUND(I231*H231,2)</f>
        <v>0</v>
      </c>
      <c r="BL231" s="17" t="s">
        <v>133</v>
      </c>
      <c r="BM231" s="233" t="s">
        <v>470</v>
      </c>
    </row>
    <row r="232" s="14" customFormat="1">
      <c r="A232" s="14"/>
      <c r="B232" s="246"/>
      <c r="C232" s="247"/>
      <c r="D232" s="237" t="s">
        <v>165</v>
      </c>
      <c r="E232" s="248" t="s">
        <v>1</v>
      </c>
      <c r="F232" s="249" t="s">
        <v>268</v>
      </c>
      <c r="G232" s="247"/>
      <c r="H232" s="250">
        <v>1.2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165</v>
      </c>
      <c r="AU232" s="256" t="s">
        <v>85</v>
      </c>
      <c r="AV232" s="14" t="s">
        <v>85</v>
      </c>
      <c r="AW232" s="14" t="s">
        <v>32</v>
      </c>
      <c r="AX232" s="14" t="s">
        <v>83</v>
      </c>
      <c r="AY232" s="256" t="s">
        <v>127</v>
      </c>
    </row>
    <row r="233" s="2" customFormat="1" ht="24.15" customHeight="1">
      <c r="A233" s="38"/>
      <c r="B233" s="39"/>
      <c r="C233" s="257" t="s">
        <v>471</v>
      </c>
      <c r="D233" s="257" t="s">
        <v>214</v>
      </c>
      <c r="E233" s="258" t="s">
        <v>472</v>
      </c>
      <c r="F233" s="259" t="s">
        <v>473</v>
      </c>
      <c r="G233" s="260" t="s">
        <v>246</v>
      </c>
      <c r="H233" s="261">
        <v>28.800000000000001</v>
      </c>
      <c r="I233" s="262"/>
      <c r="J233" s="263">
        <f>ROUND(I233*H233,2)</f>
        <v>0</v>
      </c>
      <c r="K233" s="264"/>
      <c r="L233" s="44"/>
      <c r="M233" s="265" t="s">
        <v>1</v>
      </c>
      <c r="N233" s="266" t="s">
        <v>40</v>
      </c>
      <c r="O233" s="91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3" t="s">
        <v>133</v>
      </c>
      <c r="AT233" s="233" t="s">
        <v>214</v>
      </c>
      <c r="AU233" s="233" t="s">
        <v>85</v>
      </c>
      <c r="AY233" s="17" t="s">
        <v>127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7" t="s">
        <v>83</v>
      </c>
      <c r="BK233" s="234">
        <f>ROUND(I233*H233,2)</f>
        <v>0</v>
      </c>
      <c r="BL233" s="17" t="s">
        <v>133</v>
      </c>
      <c r="BM233" s="233" t="s">
        <v>474</v>
      </c>
    </row>
    <row r="234" s="14" customFormat="1">
      <c r="A234" s="14"/>
      <c r="B234" s="246"/>
      <c r="C234" s="247"/>
      <c r="D234" s="237" t="s">
        <v>165</v>
      </c>
      <c r="E234" s="248" t="s">
        <v>1</v>
      </c>
      <c r="F234" s="249" t="s">
        <v>475</v>
      </c>
      <c r="G234" s="247"/>
      <c r="H234" s="250">
        <v>28.800000000000001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165</v>
      </c>
      <c r="AU234" s="256" t="s">
        <v>85</v>
      </c>
      <c r="AV234" s="14" t="s">
        <v>85</v>
      </c>
      <c r="AW234" s="14" t="s">
        <v>32</v>
      </c>
      <c r="AX234" s="14" t="s">
        <v>83</v>
      </c>
      <c r="AY234" s="256" t="s">
        <v>127</v>
      </c>
    </row>
    <row r="235" s="12" customFormat="1" ht="22.8" customHeight="1">
      <c r="A235" s="12"/>
      <c r="B235" s="204"/>
      <c r="C235" s="205"/>
      <c r="D235" s="206" t="s">
        <v>74</v>
      </c>
      <c r="E235" s="218" t="s">
        <v>85</v>
      </c>
      <c r="F235" s="218" t="s">
        <v>476</v>
      </c>
      <c r="G235" s="205"/>
      <c r="H235" s="205"/>
      <c r="I235" s="208"/>
      <c r="J235" s="219">
        <f>BK235</f>
        <v>0</v>
      </c>
      <c r="K235" s="205"/>
      <c r="L235" s="210"/>
      <c r="M235" s="211"/>
      <c r="N235" s="212"/>
      <c r="O235" s="212"/>
      <c r="P235" s="213">
        <f>SUM(P236:P247)</f>
        <v>0</v>
      </c>
      <c r="Q235" s="212"/>
      <c r="R235" s="213">
        <f>SUM(R236:R247)</f>
        <v>0.35946429999999996</v>
      </c>
      <c r="S235" s="212"/>
      <c r="T235" s="214">
        <f>SUM(T236:T247)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5" t="s">
        <v>83</v>
      </c>
      <c r="AT235" s="216" t="s">
        <v>74</v>
      </c>
      <c r="AU235" s="216" t="s">
        <v>83</v>
      </c>
      <c r="AY235" s="215" t="s">
        <v>127</v>
      </c>
      <c r="BK235" s="217">
        <f>SUM(BK236:BK247)</f>
        <v>0</v>
      </c>
    </row>
    <row r="236" s="2" customFormat="1" ht="24.15" customHeight="1">
      <c r="A236" s="38"/>
      <c r="B236" s="39"/>
      <c r="C236" s="257" t="s">
        <v>477</v>
      </c>
      <c r="D236" s="257" t="s">
        <v>214</v>
      </c>
      <c r="E236" s="258" t="s">
        <v>478</v>
      </c>
      <c r="F236" s="259" t="s">
        <v>479</v>
      </c>
      <c r="G236" s="260" t="s">
        <v>99</v>
      </c>
      <c r="H236" s="261">
        <v>48.899999999999999</v>
      </c>
      <c r="I236" s="262"/>
      <c r="J236" s="263">
        <f>ROUND(I236*H236,2)</f>
        <v>0</v>
      </c>
      <c r="K236" s="264"/>
      <c r="L236" s="44"/>
      <c r="M236" s="265" t="s">
        <v>1</v>
      </c>
      <c r="N236" s="266" t="s">
        <v>40</v>
      </c>
      <c r="O236" s="91"/>
      <c r="P236" s="231">
        <f>O236*H236</f>
        <v>0</v>
      </c>
      <c r="Q236" s="231">
        <v>0.00048999999999999998</v>
      </c>
      <c r="R236" s="231">
        <f>Q236*H236</f>
        <v>0.023961</v>
      </c>
      <c r="S236" s="231">
        <v>0</v>
      </c>
      <c r="T236" s="23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3" t="s">
        <v>133</v>
      </c>
      <c r="AT236" s="233" t="s">
        <v>214</v>
      </c>
      <c r="AU236" s="233" t="s">
        <v>85</v>
      </c>
      <c r="AY236" s="17" t="s">
        <v>127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7" t="s">
        <v>83</v>
      </c>
      <c r="BK236" s="234">
        <f>ROUND(I236*H236,2)</f>
        <v>0</v>
      </c>
      <c r="BL236" s="17" t="s">
        <v>133</v>
      </c>
      <c r="BM236" s="233" t="s">
        <v>480</v>
      </c>
    </row>
    <row r="237" s="13" customFormat="1">
      <c r="A237" s="13"/>
      <c r="B237" s="235"/>
      <c r="C237" s="236"/>
      <c r="D237" s="237" t="s">
        <v>165</v>
      </c>
      <c r="E237" s="238" t="s">
        <v>1</v>
      </c>
      <c r="F237" s="239" t="s">
        <v>354</v>
      </c>
      <c r="G237" s="236"/>
      <c r="H237" s="238" t="s">
        <v>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165</v>
      </c>
      <c r="AU237" s="245" t="s">
        <v>85</v>
      </c>
      <c r="AV237" s="13" t="s">
        <v>83</v>
      </c>
      <c r="AW237" s="13" t="s">
        <v>32</v>
      </c>
      <c r="AX237" s="13" t="s">
        <v>75</v>
      </c>
      <c r="AY237" s="245" t="s">
        <v>127</v>
      </c>
    </row>
    <row r="238" s="14" customFormat="1">
      <c r="A238" s="14"/>
      <c r="B238" s="246"/>
      <c r="C238" s="247"/>
      <c r="D238" s="237" t="s">
        <v>165</v>
      </c>
      <c r="E238" s="248" t="s">
        <v>234</v>
      </c>
      <c r="F238" s="249" t="s">
        <v>481</v>
      </c>
      <c r="G238" s="247"/>
      <c r="H238" s="250">
        <v>48.899999999999999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165</v>
      </c>
      <c r="AU238" s="256" t="s">
        <v>85</v>
      </c>
      <c r="AV238" s="14" t="s">
        <v>85</v>
      </c>
      <c r="AW238" s="14" t="s">
        <v>32</v>
      </c>
      <c r="AX238" s="14" t="s">
        <v>83</v>
      </c>
      <c r="AY238" s="256" t="s">
        <v>127</v>
      </c>
    </row>
    <row r="239" s="2" customFormat="1" ht="24.15" customHeight="1">
      <c r="A239" s="38"/>
      <c r="B239" s="39"/>
      <c r="C239" s="257" t="s">
        <v>482</v>
      </c>
      <c r="D239" s="257" t="s">
        <v>214</v>
      </c>
      <c r="E239" s="258" t="s">
        <v>483</v>
      </c>
      <c r="F239" s="259" t="s">
        <v>484</v>
      </c>
      <c r="G239" s="260" t="s">
        <v>228</v>
      </c>
      <c r="H239" s="261">
        <v>729.35500000000002</v>
      </c>
      <c r="I239" s="262"/>
      <c r="J239" s="263">
        <f>ROUND(I239*H239,2)</f>
        <v>0</v>
      </c>
      <c r="K239" s="264"/>
      <c r="L239" s="44"/>
      <c r="M239" s="265" t="s">
        <v>1</v>
      </c>
      <c r="N239" s="266" t="s">
        <v>40</v>
      </c>
      <c r="O239" s="91"/>
      <c r="P239" s="231">
        <f>O239*H239</f>
        <v>0</v>
      </c>
      <c r="Q239" s="231">
        <v>0.00010000000000000001</v>
      </c>
      <c r="R239" s="231">
        <f>Q239*H239</f>
        <v>0.0729355</v>
      </c>
      <c r="S239" s="231">
        <v>0</v>
      </c>
      <c r="T239" s="23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3" t="s">
        <v>133</v>
      </c>
      <c r="AT239" s="233" t="s">
        <v>214</v>
      </c>
      <c r="AU239" s="233" t="s">
        <v>85</v>
      </c>
      <c r="AY239" s="17" t="s">
        <v>127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7" t="s">
        <v>83</v>
      </c>
      <c r="BK239" s="234">
        <f>ROUND(I239*H239,2)</f>
        <v>0</v>
      </c>
      <c r="BL239" s="17" t="s">
        <v>133</v>
      </c>
      <c r="BM239" s="233" t="s">
        <v>485</v>
      </c>
    </row>
    <row r="240" s="13" customFormat="1">
      <c r="A240" s="13"/>
      <c r="B240" s="235"/>
      <c r="C240" s="236"/>
      <c r="D240" s="237" t="s">
        <v>165</v>
      </c>
      <c r="E240" s="238" t="s">
        <v>1</v>
      </c>
      <c r="F240" s="239" t="s">
        <v>486</v>
      </c>
      <c r="G240" s="236"/>
      <c r="H240" s="238" t="s">
        <v>1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165</v>
      </c>
      <c r="AU240" s="245" t="s">
        <v>85</v>
      </c>
      <c r="AV240" s="13" t="s">
        <v>83</v>
      </c>
      <c r="AW240" s="13" t="s">
        <v>32</v>
      </c>
      <c r="AX240" s="13" t="s">
        <v>75</v>
      </c>
      <c r="AY240" s="245" t="s">
        <v>127</v>
      </c>
    </row>
    <row r="241" s="14" customFormat="1">
      <c r="A241" s="14"/>
      <c r="B241" s="246"/>
      <c r="C241" s="247"/>
      <c r="D241" s="237" t="s">
        <v>165</v>
      </c>
      <c r="E241" s="248" t="s">
        <v>263</v>
      </c>
      <c r="F241" s="249" t="s">
        <v>487</v>
      </c>
      <c r="G241" s="247"/>
      <c r="H241" s="250">
        <v>616.20000000000005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165</v>
      </c>
      <c r="AU241" s="256" t="s">
        <v>85</v>
      </c>
      <c r="AV241" s="14" t="s">
        <v>85</v>
      </c>
      <c r="AW241" s="14" t="s">
        <v>32</v>
      </c>
      <c r="AX241" s="14" t="s">
        <v>75</v>
      </c>
      <c r="AY241" s="256" t="s">
        <v>127</v>
      </c>
    </row>
    <row r="242" s="14" customFormat="1">
      <c r="A242" s="14"/>
      <c r="B242" s="246"/>
      <c r="C242" s="247"/>
      <c r="D242" s="237" t="s">
        <v>165</v>
      </c>
      <c r="E242" s="248" t="s">
        <v>261</v>
      </c>
      <c r="F242" s="249" t="s">
        <v>488</v>
      </c>
      <c r="G242" s="247"/>
      <c r="H242" s="250">
        <v>113.155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165</v>
      </c>
      <c r="AU242" s="256" t="s">
        <v>85</v>
      </c>
      <c r="AV242" s="14" t="s">
        <v>85</v>
      </c>
      <c r="AW242" s="14" t="s">
        <v>32</v>
      </c>
      <c r="AX242" s="14" t="s">
        <v>75</v>
      </c>
      <c r="AY242" s="256" t="s">
        <v>127</v>
      </c>
    </row>
    <row r="243" s="15" customFormat="1">
      <c r="A243" s="15"/>
      <c r="B243" s="272"/>
      <c r="C243" s="273"/>
      <c r="D243" s="237" t="s">
        <v>165</v>
      </c>
      <c r="E243" s="274" t="s">
        <v>1</v>
      </c>
      <c r="F243" s="275" t="s">
        <v>335</v>
      </c>
      <c r="G243" s="273"/>
      <c r="H243" s="276">
        <v>729.35500000000002</v>
      </c>
      <c r="I243" s="277"/>
      <c r="J243" s="273"/>
      <c r="K243" s="273"/>
      <c r="L243" s="278"/>
      <c r="M243" s="279"/>
      <c r="N243" s="280"/>
      <c r="O243" s="280"/>
      <c r="P243" s="280"/>
      <c r="Q243" s="280"/>
      <c r="R243" s="280"/>
      <c r="S243" s="280"/>
      <c r="T243" s="281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82" t="s">
        <v>165</v>
      </c>
      <c r="AU243" s="282" t="s">
        <v>85</v>
      </c>
      <c r="AV243" s="15" t="s">
        <v>133</v>
      </c>
      <c r="AW243" s="15" t="s">
        <v>32</v>
      </c>
      <c r="AX243" s="15" t="s">
        <v>83</v>
      </c>
      <c r="AY243" s="282" t="s">
        <v>127</v>
      </c>
    </row>
    <row r="244" s="2" customFormat="1" ht="24.15" customHeight="1">
      <c r="A244" s="38"/>
      <c r="B244" s="39"/>
      <c r="C244" s="220" t="s">
        <v>489</v>
      </c>
      <c r="D244" s="220" t="s">
        <v>129</v>
      </c>
      <c r="E244" s="221" t="s">
        <v>490</v>
      </c>
      <c r="F244" s="222" t="s">
        <v>491</v>
      </c>
      <c r="G244" s="223" t="s">
        <v>228</v>
      </c>
      <c r="H244" s="224">
        <v>875.226</v>
      </c>
      <c r="I244" s="225"/>
      <c r="J244" s="226">
        <f>ROUND(I244*H244,2)</f>
        <v>0</v>
      </c>
      <c r="K244" s="227"/>
      <c r="L244" s="228"/>
      <c r="M244" s="229" t="s">
        <v>1</v>
      </c>
      <c r="N244" s="230" t="s">
        <v>40</v>
      </c>
      <c r="O244" s="91"/>
      <c r="P244" s="231">
        <f>O244*H244</f>
        <v>0</v>
      </c>
      <c r="Q244" s="231">
        <v>0.00029999999999999997</v>
      </c>
      <c r="R244" s="231">
        <f>Q244*H244</f>
        <v>0.26256779999999996</v>
      </c>
      <c r="S244" s="231">
        <v>0</v>
      </c>
      <c r="T244" s="23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3" t="s">
        <v>132</v>
      </c>
      <c r="AT244" s="233" t="s">
        <v>129</v>
      </c>
      <c r="AU244" s="233" t="s">
        <v>85</v>
      </c>
      <c r="AY244" s="17" t="s">
        <v>127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7" t="s">
        <v>83</v>
      </c>
      <c r="BK244" s="234">
        <f>ROUND(I244*H244,2)</f>
        <v>0</v>
      </c>
      <c r="BL244" s="17" t="s">
        <v>133</v>
      </c>
      <c r="BM244" s="233" t="s">
        <v>492</v>
      </c>
    </row>
    <row r="245" s="13" customFormat="1">
      <c r="A245" s="13"/>
      <c r="B245" s="235"/>
      <c r="C245" s="236"/>
      <c r="D245" s="237" t="s">
        <v>165</v>
      </c>
      <c r="E245" s="238" t="s">
        <v>1</v>
      </c>
      <c r="F245" s="239" t="s">
        <v>493</v>
      </c>
      <c r="G245" s="236"/>
      <c r="H245" s="238" t="s">
        <v>1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165</v>
      </c>
      <c r="AU245" s="245" t="s">
        <v>85</v>
      </c>
      <c r="AV245" s="13" t="s">
        <v>83</v>
      </c>
      <c r="AW245" s="13" t="s">
        <v>32</v>
      </c>
      <c r="AX245" s="13" t="s">
        <v>75</v>
      </c>
      <c r="AY245" s="245" t="s">
        <v>127</v>
      </c>
    </row>
    <row r="246" s="14" customFormat="1">
      <c r="A246" s="14"/>
      <c r="B246" s="246"/>
      <c r="C246" s="247"/>
      <c r="D246" s="237" t="s">
        <v>165</v>
      </c>
      <c r="E246" s="248" t="s">
        <v>1</v>
      </c>
      <c r="F246" s="249" t="s">
        <v>494</v>
      </c>
      <c r="G246" s="247"/>
      <c r="H246" s="250">
        <v>729.35500000000002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165</v>
      </c>
      <c r="AU246" s="256" t="s">
        <v>85</v>
      </c>
      <c r="AV246" s="14" t="s">
        <v>85</v>
      </c>
      <c r="AW246" s="14" t="s">
        <v>32</v>
      </c>
      <c r="AX246" s="14" t="s">
        <v>83</v>
      </c>
      <c r="AY246" s="256" t="s">
        <v>127</v>
      </c>
    </row>
    <row r="247" s="14" customFormat="1">
      <c r="A247" s="14"/>
      <c r="B247" s="246"/>
      <c r="C247" s="247"/>
      <c r="D247" s="237" t="s">
        <v>165</v>
      </c>
      <c r="E247" s="247"/>
      <c r="F247" s="249" t="s">
        <v>495</v>
      </c>
      <c r="G247" s="247"/>
      <c r="H247" s="250">
        <v>875.226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165</v>
      </c>
      <c r="AU247" s="256" t="s">
        <v>85</v>
      </c>
      <c r="AV247" s="14" t="s">
        <v>85</v>
      </c>
      <c r="AW247" s="14" t="s">
        <v>4</v>
      </c>
      <c r="AX247" s="14" t="s">
        <v>83</v>
      </c>
      <c r="AY247" s="256" t="s">
        <v>127</v>
      </c>
    </row>
    <row r="248" s="12" customFormat="1" ht="22.8" customHeight="1">
      <c r="A248" s="12"/>
      <c r="B248" s="204"/>
      <c r="C248" s="205"/>
      <c r="D248" s="206" t="s">
        <v>74</v>
      </c>
      <c r="E248" s="218" t="s">
        <v>133</v>
      </c>
      <c r="F248" s="218" t="s">
        <v>496</v>
      </c>
      <c r="G248" s="205"/>
      <c r="H248" s="205"/>
      <c r="I248" s="208"/>
      <c r="J248" s="219">
        <f>BK248</f>
        <v>0</v>
      </c>
      <c r="K248" s="205"/>
      <c r="L248" s="210"/>
      <c r="M248" s="211"/>
      <c r="N248" s="212"/>
      <c r="O248" s="212"/>
      <c r="P248" s="213">
        <f>SUM(P249:P250)</f>
        <v>0</v>
      </c>
      <c r="Q248" s="212"/>
      <c r="R248" s="213">
        <f>SUM(R249:R250)</f>
        <v>1.3878251800000001</v>
      </c>
      <c r="S248" s="212"/>
      <c r="T248" s="214">
        <f>SUM(T249:T250)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5" t="s">
        <v>83</v>
      </c>
      <c r="AT248" s="216" t="s">
        <v>74</v>
      </c>
      <c r="AU248" s="216" t="s">
        <v>83</v>
      </c>
      <c r="AY248" s="215" t="s">
        <v>127</v>
      </c>
      <c r="BK248" s="217">
        <f>SUM(BK249:BK250)</f>
        <v>0</v>
      </c>
    </row>
    <row r="249" s="2" customFormat="1" ht="16.5" customHeight="1">
      <c r="A249" s="38"/>
      <c r="B249" s="39"/>
      <c r="C249" s="257" t="s">
        <v>497</v>
      </c>
      <c r="D249" s="257" t="s">
        <v>214</v>
      </c>
      <c r="E249" s="258" t="s">
        <v>498</v>
      </c>
      <c r="F249" s="259" t="s">
        <v>499</v>
      </c>
      <c r="G249" s="260" t="s">
        <v>246</v>
      </c>
      <c r="H249" s="261">
        <v>0.73399999999999999</v>
      </c>
      <c r="I249" s="262"/>
      <c r="J249" s="263">
        <f>ROUND(I249*H249,2)</f>
        <v>0</v>
      </c>
      <c r="K249" s="264"/>
      <c r="L249" s="44"/>
      <c r="M249" s="265" t="s">
        <v>1</v>
      </c>
      <c r="N249" s="266" t="s">
        <v>40</v>
      </c>
      <c r="O249" s="91"/>
      <c r="P249" s="231">
        <f>O249*H249</f>
        <v>0</v>
      </c>
      <c r="Q249" s="231">
        <v>1.8907700000000001</v>
      </c>
      <c r="R249" s="231">
        <f>Q249*H249</f>
        <v>1.3878251800000001</v>
      </c>
      <c r="S249" s="231">
        <v>0</v>
      </c>
      <c r="T249" s="23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3" t="s">
        <v>133</v>
      </c>
      <c r="AT249" s="233" t="s">
        <v>214</v>
      </c>
      <c r="AU249" s="233" t="s">
        <v>85</v>
      </c>
      <c r="AY249" s="17" t="s">
        <v>127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7" t="s">
        <v>83</v>
      </c>
      <c r="BK249" s="234">
        <f>ROUND(I249*H249,2)</f>
        <v>0</v>
      </c>
      <c r="BL249" s="17" t="s">
        <v>133</v>
      </c>
      <c r="BM249" s="233" t="s">
        <v>500</v>
      </c>
    </row>
    <row r="250" s="14" customFormat="1">
      <c r="A250" s="14"/>
      <c r="B250" s="246"/>
      <c r="C250" s="247"/>
      <c r="D250" s="237" t="s">
        <v>165</v>
      </c>
      <c r="E250" s="248" t="s">
        <v>245</v>
      </c>
      <c r="F250" s="249" t="s">
        <v>501</v>
      </c>
      <c r="G250" s="247"/>
      <c r="H250" s="250">
        <v>0.73399999999999999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165</v>
      </c>
      <c r="AU250" s="256" t="s">
        <v>85</v>
      </c>
      <c r="AV250" s="14" t="s">
        <v>85</v>
      </c>
      <c r="AW250" s="14" t="s">
        <v>32</v>
      </c>
      <c r="AX250" s="14" t="s">
        <v>83</v>
      </c>
      <c r="AY250" s="256" t="s">
        <v>127</v>
      </c>
    </row>
    <row r="251" s="12" customFormat="1" ht="22.8" customHeight="1">
      <c r="A251" s="12"/>
      <c r="B251" s="204"/>
      <c r="C251" s="205"/>
      <c r="D251" s="206" t="s">
        <v>74</v>
      </c>
      <c r="E251" s="218" t="s">
        <v>126</v>
      </c>
      <c r="F251" s="218" t="s">
        <v>502</v>
      </c>
      <c r="G251" s="205"/>
      <c r="H251" s="205"/>
      <c r="I251" s="208"/>
      <c r="J251" s="219">
        <f>BK251</f>
        <v>0</v>
      </c>
      <c r="K251" s="205"/>
      <c r="L251" s="210"/>
      <c r="M251" s="211"/>
      <c r="N251" s="212"/>
      <c r="O251" s="212"/>
      <c r="P251" s="213">
        <f>SUM(P252:P291)</f>
        <v>0</v>
      </c>
      <c r="Q251" s="212"/>
      <c r="R251" s="213">
        <f>SUM(R252:R291)</f>
        <v>867.81554099999994</v>
      </c>
      <c r="S251" s="212"/>
      <c r="T251" s="214">
        <f>SUM(T252:T291)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5" t="s">
        <v>83</v>
      </c>
      <c r="AT251" s="216" t="s">
        <v>74</v>
      </c>
      <c r="AU251" s="216" t="s">
        <v>83</v>
      </c>
      <c r="AY251" s="215" t="s">
        <v>127</v>
      </c>
      <c r="BK251" s="217">
        <f>SUM(BK252:BK291)</f>
        <v>0</v>
      </c>
    </row>
    <row r="252" s="2" customFormat="1" ht="16.5" customHeight="1">
      <c r="A252" s="38"/>
      <c r="B252" s="39"/>
      <c r="C252" s="257" t="s">
        <v>503</v>
      </c>
      <c r="D252" s="257" t="s">
        <v>214</v>
      </c>
      <c r="E252" s="258" t="s">
        <v>504</v>
      </c>
      <c r="F252" s="259" t="s">
        <v>505</v>
      </c>
      <c r="G252" s="260" t="s">
        <v>228</v>
      </c>
      <c r="H252" s="261">
        <v>1226.0999999999999</v>
      </c>
      <c r="I252" s="262"/>
      <c r="J252" s="263">
        <f>ROUND(I252*H252,2)</f>
        <v>0</v>
      </c>
      <c r="K252" s="264"/>
      <c r="L252" s="44"/>
      <c r="M252" s="265" t="s">
        <v>1</v>
      </c>
      <c r="N252" s="266" t="s">
        <v>40</v>
      </c>
      <c r="O252" s="91"/>
      <c r="P252" s="231">
        <f>O252*H252</f>
        <v>0</v>
      </c>
      <c r="Q252" s="231">
        <v>0.27994000000000002</v>
      </c>
      <c r="R252" s="231">
        <f>Q252*H252</f>
        <v>343.23443400000002</v>
      </c>
      <c r="S252" s="231">
        <v>0</v>
      </c>
      <c r="T252" s="23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3" t="s">
        <v>133</v>
      </c>
      <c r="AT252" s="233" t="s">
        <v>214</v>
      </c>
      <c r="AU252" s="233" t="s">
        <v>85</v>
      </c>
      <c r="AY252" s="17" t="s">
        <v>127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7" t="s">
        <v>83</v>
      </c>
      <c r="BK252" s="234">
        <f>ROUND(I252*H252,2)</f>
        <v>0</v>
      </c>
      <c r="BL252" s="17" t="s">
        <v>133</v>
      </c>
      <c r="BM252" s="233" t="s">
        <v>506</v>
      </c>
    </row>
    <row r="253" s="13" customFormat="1">
      <c r="A253" s="13"/>
      <c r="B253" s="235"/>
      <c r="C253" s="236"/>
      <c r="D253" s="237" t="s">
        <v>165</v>
      </c>
      <c r="E253" s="238" t="s">
        <v>1</v>
      </c>
      <c r="F253" s="239" t="s">
        <v>507</v>
      </c>
      <c r="G253" s="236"/>
      <c r="H253" s="238" t="s">
        <v>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165</v>
      </c>
      <c r="AU253" s="245" t="s">
        <v>85</v>
      </c>
      <c r="AV253" s="13" t="s">
        <v>83</v>
      </c>
      <c r="AW253" s="13" t="s">
        <v>32</v>
      </c>
      <c r="AX253" s="13" t="s">
        <v>75</v>
      </c>
      <c r="AY253" s="245" t="s">
        <v>127</v>
      </c>
    </row>
    <row r="254" s="14" customFormat="1">
      <c r="A254" s="14"/>
      <c r="B254" s="246"/>
      <c r="C254" s="247"/>
      <c r="D254" s="237" t="s">
        <v>165</v>
      </c>
      <c r="E254" s="248" t="s">
        <v>1</v>
      </c>
      <c r="F254" s="249" t="s">
        <v>508</v>
      </c>
      <c r="G254" s="247"/>
      <c r="H254" s="250">
        <v>1226.0999999999999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165</v>
      </c>
      <c r="AU254" s="256" t="s">
        <v>85</v>
      </c>
      <c r="AV254" s="14" t="s">
        <v>85</v>
      </c>
      <c r="AW254" s="14" t="s">
        <v>32</v>
      </c>
      <c r="AX254" s="14" t="s">
        <v>83</v>
      </c>
      <c r="AY254" s="256" t="s">
        <v>127</v>
      </c>
    </row>
    <row r="255" s="2" customFormat="1" ht="16.5" customHeight="1">
      <c r="A255" s="38"/>
      <c r="B255" s="39"/>
      <c r="C255" s="257" t="s">
        <v>509</v>
      </c>
      <c r="D255" s="257" t="s">
        <v>214</v>
      </c>
      <c r="E255" s="258" t="s">
        <v>510</v>
      </c>
      <c r="F255" s="259" t="s">
        <v>511</v>
      </c>
      <c r="G255" s="260" t="s">
        <v>228</v>
      </c>
      <c r="H255" s="261">
        <v>205.5</v>
      </c>
      <c r="I255" s="262"/>
      <c r="J255" s="263">
        <f>ROUND(I255*H255,2)</f>
        <v>0</v>
      </c>
      <c r="K255" s="264"/>
      <c r="L255" s="44"/>
      <c r="M255" s="265" t="s">
        <v>1</v>
      </c>
      <c r="N255" s="266" t="s">
        <v>40</v>
      </c>
      <c r="O255" s="91"/>
      <c r="P255" s="231">
        <f>O255*H255</f>
        <v>0</v>
      </c>
      <c r="Q255" s="231">
        <v>0.47260000000000002</v>
      </c>
      <c r="R255" s="231">
        <f>Q255*H255</f>
        <v>97.11930000000001</v>
      </c>
      <c r="S255" s="231">
        <v>0</v>
      </c>
      <c r="T255" s="23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3" t="s">
        <v>133</v>
      </c>
      <c r="AT255" s="233" t="s">
        <v>214</v>
      </c>
      <c r="AU255" s="233" t="s">
        <v>85</v>
      </c>
      <c r="AY255" s="17" t="s">
        <v>127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7" t="s">
        <v>83</v>
      </c>
      <c r="BK255" s="234">
        <f>ROUND(I255*H255,2)</f>
        <v>0</v>
      </c>
      <c r="BL255" s="17" t="s">
        <v>133</v>
      </c>
      <c r="BM255" s="233" t="s">
        <v>512</v>
      </c>
    </row>
    <row r="256" s="14" customFormat="1">
      <c r="A256" s="14"/>
      <c r="B256" s="246"/>
      <c r="C256" s="247"/>
      <c r="D256" s="237" t="s">
        <v>165</v>
      </c>
      <c r="E256" s="248" t="s">
        <v>1</v>
      </c>
      <c r="F256" s="249" t="s">
        <v>254</v>
      </c>
      <c r="G256" s="247"/>
      <c r="H256" s="250">
        <v>205.5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165</v>
      </c>
      <c r="AU256" s="256" t="s">
        <v>85</v>
      </c>
      <c r="AV256" s="14" t="s">
        <v>85</v>
      </c>
      <c r="AW256" s="14" t="s">
        <v>32</v>
      </c>
      <c r="AX256" s="14" t="s">
        <v>83</v>
      </c>
      <c r="AY256" s="256" t="s">
        <v>127</v>
      </c>
    </row>
    <row r="257" s="2" customFormat="1" ht="16.5" customHeight="1">
      <c r="A257" s="38"/>
      <c r="B257" s="39"/>
      <c r="C257" s="257" t="s">
        <v>513</v>
      </c>
      <c r="D257" s="257" t="s">
        <v>214</v>
      </c>
      <c r="E257" s="258" t="s">
        <v>514</v>
      </c>
      <c r="F257" s="259" t="s">
        <v>515</v>
      </c>
      <c r="G257" s="260" t="s">
        <v>228</v>
      </c>
      <c r="H257" s="261">
        <v>655.07100000000003</v>
      </c>
      <c r="I257" s="262"/>
      <c r="J257" s="263">
        <f>ROUND(I257*H257,2)</f>
        <v>0</v>
      </c>
      <c r="K257" s="264"/>
      <c r="L257" s="44"/>
      <c r="M257" s="265" t="s">
        <v>1</v>
      </c>
      <c r="N257" s="266" t="s">
        <v>40</v>
      </c>
      <c r="O257" s="91"/>
      <c r="P257" s="231">
        <f>O257*H257</f>
        <v>0</v>
      </c>
      <c r="Q257" s="231">
        <v>0.56699999999999995</v>
      </c>
      <c r="R257" s="231">
        <f>Q257*H257</f>
        <v>371.42525699999999</v>
      </c>
      <c r="S257" s="231">
        <v>0</v>
      </c>
      <c r="T257" s="23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3" t="s">
        <v>133</v>
      </c>
      <c r="AT257" s="233" t="s">
        <v>214</v>
      </c>
      <c r="AU257" s="233" t="s">
        <v>85</v>
      </c>
      <c r="AY257" s="17" t="s">
        <v>127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7" t="s">
        <v>83</v>
      </c>
      <c r="BK257" s="234">
        <f>ROUND(I257*H257,2)</f>
        <v>0</v>
      </c>
      <c r="BL257" s="17" t="s">
        <v>133</v>
      </c>
      <c r="BM257" s="233" t="s">
        <v>516</v>
      </c>
    </row>
    <row r="258" s="13" customFormat="1">
      <c r="A258" s="13"/>
      <c r="B258" s="235"/>
      <c r="C258" s="236"/>
      <c r="D258" s="237" t="s">
        <v>165</v>
      </c>
      <c r="E258" s="238" t="s">
        <v>1</v>
      </c>
      <c r="F258" s="239" t="s">
        <v>507</v>
      </c>
      <c r="G258" s="236"/>
      <c r="H258" s="238" t="s">
        <v>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165</v>
      </c>
      <c r="AU258" s="245" t="s">
        <v>85</v>
      </c>
      <c r="AV258" s="13" t="s">
        <v>83</v>
      </c>
      <c r="AW258" s="13" t="s">
        <v>32</v>
      </c>
      <c r="AX258" s="13" t="s">
        <v>75</v>
      </c>
      <c r="AY258" s="245" t="s">
        <v>127</v>
      </c>
    </row>
    <row r="259" s="14" customFormat="1">
      <c r="A259" s="14"/>
      <c r="B259" s="246"/>
      <c r="C259" s="247"/>
      <c r="D259" s="237" t="s">
        <v>165</v>
      </c>
      <c r="E259" s="248" t="s">
        <v>1</v>
      </c>
      <c r="F259" s="249" t="s">
        <v>517</v>
      </c>
      <c r="G259" s="247"/>
      <c r="H259" s="250">
        <v>616.20000000000005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165</v>
      </c>
      <c r="AU259" s="256" t="s">
        <v>85</v>
      </c>
      <c r="AV259" s="14" t="s">
        <v>85</v>
      </c>
      <c r="AW259" s="14" t="s">
        <v>32</v>
      </c>
      <c r="AX259" s="14" t="s">
        <v>75</v>
      </c>
      <c r="AY259" s="256" t="s">
        <v>127</v>
      </c>
    </row>
    <row r="260" s="13" customFormat="1">
      <c r="A260" s="13"/>
      <c r="B260" s="235"/>
      <c r="C260" s="236"/>
      <c r="D260" s="237" t="s">
        <v>165</v>
      </c>
      <c r="E260" s="238" t="s">
        <v>1</v>
      </c>
      <c r="F260" s="239" t="s">
        <v>518</v>
      </c>
      <c r="G260" s="236"/>
      <c r="H260" s="238" t="s">
        <v>1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165</v>
      </c>
      <c r="AU260" s="245" t="s">
        <v>85</v>
      </c>
      <c r="AV260" s="13" t="s">
        <v>83</v>
      </c>
      <c r="AW260" s="13" t="s">
        <v>32</v>
      </c>
      <c r="AX260" s="13" t="s">
        <v>75</v>
      </c>
      <c r="AY260" s="245" t="s">
        <v>127</v>
      </c>
    </row>
    <row r="261" s="14" customFormat="1">
      <c r="A261" s="14"/>
      <c r="B261" s="246"/>
      <c r="C261" s="247"/>
      <c r="D261" s="237" t="s">
        <v>165</v>
      </c>
      <c r="E261" s="248" t="s">
        <v>1</v>
      </c>
      <c r="F261" s="249" t="s">
        <v>519</v>
      </c>
      <c r="G261" s="247"/>
      <c r="H261" s="250">
        <v>38.871000000000002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165</v>
      </c>
      <c r="AU261" s="256" t="s">
        <v>85</v>
      </c>
      <c r="AV261" s="14" t="s">
        <v>85</v>
      </c>
      <c r="AW261" s="14" t="s">
        <v>32</v>
      </c>
      <c r="AX261" s="14" t="s">
        <v>75</v>
      </c>
      <c r="AY261" s="256" t="s">
        <v>127</v>
      </c>
    </row>
    <row r="262" s="15" customFormat="1">
      <c r="A262" s="15"/>
      <c r="B262" s="272"/>
      <c r="C262" s="273"/>
      <c r="D262" s="237" t="s">
        <v>165</v>
      </c>
      <c r="E262" s="274" t="s">
        <v>1</v>
      </c>
      <c r="F262" s="275" t="s">
        <v>335</v>
      </c>
      <c r="G262" s="273"/>
      <c r="H262" s="276">
        <v>655.07100000000003</v>
      </c>
      <c r="I262" s="277"/>
      <c r="J262" s="273"/>
      <c r="K262" s="273"/>
      <c r="L262" s="278"/>
      <c r="M262" s="279"/>
      <c r="N262" s="280"/>
      <c r="O262" s="280"/>
      <c r="P262" s="280"/>
      <c r="Q262" s="280"/>
      <c r="R262" s="280"/>
      <c r="S262" s="280"/>
      <c r="T262" s="28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2" t="s">
        <v>165</v>
      </c>
      <c r="AU262" s="282" t="s">
        <v>85</v>
      </c>
      <c r="AV262" s="15" t="s">
        <v>133</v>
      </c>
      <c r="AW262" s="15" t="s">
        <v>32</v>
      </c>
      <c r="AX262" s="15" t="s">
        <v>83</v>
      </c>
      <c r="AY262" s="282" t="s">
        <v>127</v>
      </c>
    </row>
    <row r="263" s="2" customFormat="1" ht="33" customHeight="1">
      <c r="A263" s="38"/>
      <c r="B263" s="39"/>
      <c r="C263" s="257" t="s">
        <v>520</v>
      </c>
      <c r="D263" s="257" t="s">
        <v>214</v>
      </c>
      <c r="E263" s="258" t="s">
        <v>521</v>
      </c>
      <c r="F263" s="259" t="s">
        <v>522</v>
      </c>
      <c r="G263" s="260" t="s">
        <v>228</v>
      </c>
      <c r="H263" s="261">
        <v>407.69999999999999</v>
      </c>
      <c r="I263" s="262"/>
      <c r="J263" s="263">
        <f>ROUND(I263*H263,2)</f>
        <v>0</v>
      </c>
      <c r="K263" s="264"/>
      <c r="L263" s="44"/>
      <c r="M263" s="265" t="s">
        <v>1</v>
      </c>
      <c r="N263" s="266" t="s">
        <v>40</v>
      </c>
      <c r="O263" s="91"/>
      <c r="P263" s="231">
        <f>O263*H263</f>
        <v>0</v>
      </c>
      <c r="Q263" s="231">
        <v>0</v>
      </c>
      <c r="R263" s="231">
        <f>Q263*H263</f>
        <v>0</v>
      </c>
      <c r="S263" s="231">
        <v>0</v>
      </c>
      <c r="T263" s="23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3" t="s">
        <v>133</v>
      </c>
      <c r="AT263" s="233" t="s">
        <v>214</v>
      </c>
      <c r="AU263" s="233" t="s">
        <v>85</v>
      </c>
      <c r="AY263" s="17" t="s">
        <v>127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7" t="s">
        <v>83</v>
      </c>
      <c r="BK263" s="234">
        <f>ROUND(I263*H263,2)</f>
        <v>0</v>
      </c>
      <c r="BL263" s="17" t="s">
        <v>133</v>
      </c>
      <c r="BM263" s="233" t="s">
        <v>523</v>
      </c>
    </row>
    <row r="264" s="14" customFormat="1">
      <c r="A264" s="14"/>
      <c r="B264" s="246"/>
      <c r="C264" s="247"/>
      <c r="D264" s="237" t="s">
        <v>165</v>
      </c>
      <c r="E264" s="248" t="s">
        <v>1</v>
      </c>
      <c r="F264" s="249" t="s">
        <v>227</v>
      </c>
      <c r="G264" s="247"/>
      <c r="H264" s="250">
        <v>407.69999999999999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6" t="s">
        <v>165</v>
      </c>
      <c r="AU264" s="256" t="s">
        <v>85</v>
      </c>
      <c r="AV264" s="14" t="s">
        <v>85</v>
      </c>
      <c r="AW264" s="14" t="s">
        <v>32</v>
      </c>
      <c r="AX264" s="14" t="s">
        <v>83</v>
      </c>
      <c r="AY264" s="256" t="s">
        <v>127</v>
      </c>
    </row>
    <row r="265" s="2" customFormat="1" ht="24.15" customHeight="1">
      <c r="A265" s="38"/>
      <c r="B265" s="39"/>
      <c r="C265" s="257" t="s">
        <v>524</v>
      </c>
      <c r="D265" s="257" t="s">
        <v>214</v>
      </c>
      <c r="E265" s="258" t="s">
        <v>525</v>
      </c>
      <c r="F265" s="259" t="s">
        <v>526</v>
      </c>
      <c r="G265" s="260" t="s">
        <v>228</v>
      </c>
      <c r="H265" s="261">
        <v>407.69999999999999</v>
      </c>
      <c r="I265" s="262"/>
      <c r="J265" s="263">
        <f>ROUND(I265*H265,2)</f>
        <v>0</v>
      </c>
      <c r="K265" s="264"/>
      <c r="L265" s="44"/>
      <c r="M265" s="265" t="s">
        <v>1</v>
      </c>
      <c r="N265" s="266" t="s">
        <v>40</v>
      </c>
      <c r="O265" s="91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3" t="s">
        <v>133</v>
      </c>
      <c r="AT265" s="233" t="s">
        <v>214</v>
      </c>
      <c r="AU265" s="233" t="s">
        <v>85</v>
      </c>
      <c r="AY265" s="17" t="s">
        <v>127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7" t="s">
        <v>83</v>
      </c>
      <c r="BK265" s="234">
        <f>ROUND(I265*H265,2)</f>
        <v>0</v>
      </c>
      <c r="BL265" s="17" t="s">
        <v>133</v>
      </c>
      <c r="BM265" s="233" t="s">
        <v>527</v>
      </c>
    </row>
    <row r="266" s="14" customFormat="1">
      <c r="A266" s="14"/>
      <c r="B266" s="246"/>
      <c r="C266" s="247"/>
      <c r="D266" s="237" t="s">
        <v>165</v>
      </c>
      <c r="E266" s="248" t="s">
        <v>1</v>
      </c>
      <c r="F266" s="249" t="s">
        <v>227</v>
      </c>
      <c r="G266" s="247"/>
      <c r="H266" s="250">
        <v>407.69999999999999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165</v>
      </c>
      <c r="AU266" s="256" t="s">
        <v>85</v>
      </c>
      <c r="AV266" s="14" t="s">
        <v>85</v>
      </c>
      <c r="AW266" s="14" t="s">
        <v>32</v>
      </c>
      <c r="AX266" s="14" t="s">
        <v>83</v>
      </c>
      <c r="AY266" s="256" t="s">
        <v>127</v>
      </c>
    </row>
    <row r="267" s="2" customFormat="1" ht="21.75" customHeight="1">
      <c r="A267" s="38"/>
      <c r="B267" s="39"/>
      <c r="C267" s="257" t="s">
        <v>528</v>
      </c>
      <c r="D267" s="257" t="s">
        <v>214</v>
      </c>
      <c r="E267" s="258" t="s">
        <v>529</v>
      </c>
      <c r="F267" s="259" t="s">
        <v>530</v>
      </c>
      <c r="G267" s="260" t="s">
        <v>228</v>
      </c>
      <c r="H267" s="261">
        <v>407.69999999999999</v>
      </c>
      <c r="I267" s="262"/>
      <c r="J267" s="263">
        <f>ROUND(I267*H267,2)</f>
        <v>0</v>
      </c>
      <c r="K267" s="264"/>
      <c r="L267" s="44"/>
      <c r="M267" s="265" t="s">
        <v>1</v>
      </c>
      <c r="N267" s="266" t="s">
        <v>40</v>
      </c>
      <c r="O267" s="91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3" t="s">
        <v>133</v>
      </c>
      <c r="AT267" s="233" t="s">
        <v>214</v>
      </c>
      <c r="AU267" s="233" t="s">
        <v>85</v>
      </c>
      <c r="AY267" s="17" t="s">
        <v>127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7" t="s">
        <v>83</v>
      </c>
      <c r="BK267" s="234">
        <f>ROUND(I267*H267,2)</f>
        <v>0</v>
      </c>
      <c r="BL267" s="17" t="s">
        <v>133</v>
      </c>
      <c r="BM267" s="233" t="s">
        <v>531</v>
      </c>
    </row>
    <row r="268" s="14" customFormat="1">
      <c r="A268" s="14"/>
      <c r="B268" s="246"/>
      <c r="C268" s="247"/>
      <c r="D268" s="237" t="s">
        <v>165</v>
      </c>
      <c r="E268" s="248" t="s">
        <v>1</v>
      </c>
      <c r="F268" s="249" t="s">
        <v>227</v>
      </c>
      <c r="G268" s="247"/>
      <c r="H268" s="250">
        <v>407.69999999999999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165</v>
      </c>
      <c r="AU268" s="256" t="s">
        <v>85</v>
      </c>
      <c r="AV268" s="14" t="s">
        <v>85</v>
      </c>
      <c r="AW268" s="14" t="s">
        <v>32</v>
      </c>
      <c r="AX268" s="14" t="s">
        <v>83</v>
      </c>
      <c r="AY268" s="256" t="s">
        <v>127</v>
      </c>
    </row>
    <row r="269" s="2" customFormat="1" ht="33" customHeight="1">
      <c r="A269" s="38"/>
      <c r="B269" s="39"/>
      <c r="C269" s="257" t="s">
        <v>532</v>
      </c>
      <c r="D269" s="257" t="s">
        <v>214</v>
      </c>
      <c r="E269" s="258" t="s">
        <v>533</v>
      </c>
      <c r="F269" s="259" t="s">
        <v>534</v>
      </c>
      <c r="G269" s="260" t="s">
        <v>228</v>
      </c>
      <c r="H269" s="261">
        <v>407.69999999999999</v>
      </c>
      <c r="I269" s="262"/>
      <c r="J269" s="263">
        <f>ROUND(I269*H269,2)</f>
        <v>0</v>
      </c>
      <c r="K269" s="264"/>
      <c r="L269" s="44"/>
      <c r="M269" s="265" t="s">
        <v>1</v>
      </c>
      <c r="N269" s="266" t="s">
        <v>40</v>
      </c>
      <c r="O269" s="91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3" t="s">
        <v>133</v>
      </c>
      <c r="AT269" s="233" t="s">
        <v>214</v>
      </c>
      <c r="AU269" s="233" t="s">
        <v>85</v>
      </c>
      <c r="AY269" s="17" t="s">
        <v>127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7" t="s">
        <v>83</v>
      </c>
      <c r="BK269" s="234">
        <f>ROUND(I269*H269,2)</f>
        <v>0</v>
      </c>
      <c r="BL269" s="17" t="s">
        <v>133</v>
      </c>
      <c r="BM269" s="233" t="s">
        <v>535</v>
      </c>
    </row>
    <row r="270" s="13" customFormat="1">
      <c r="A270" s="13"/>
      <c r="B270" s="235"/>
      <c r="C270" s="236"/>
      <c r="D270" s="237" t="s">
        <v>165</v>
      </c>
      <c r="E270" s="238" t="s">
        <v>1</v>
      </c>
      <c r="F270" s="239" t="s">
        <v>536</v>
      </c>
      <c r="G270" s="236"/>
      <c r="H270" s="238" t="s">
        <v>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165</v>
      </c>
      <c r="AU270" s="245" t="s">
        <v>85</v>
      </c>
      <c r="AV270" s="13" t="s">
        <v>83</v>
      </c>
      <c r="AW270" s="13" t="s">
        <v>32</v>
      </c>
      <c r="AX270" s="13" t="s">
        <v>75</v>
      </c>
      <c r="AY270" s="245" t="s">
        <v>127</v>
      </c>
    </row>
    <row r="271" s="14" customFormat="1">
      <c r="A271" s="14"/>
      <c r="B271" s="246"/>
      <c r="C271" s="247"/>
      <c r="D271" s="237" t="s">
        <v>165</v>
      </c>
      <c r="E271" s="248" t="s">
        <v>227</v>
      </c>
      <c r="F271" s="249" t="s">
        <v>229</v>
      </c>
      <c r="G271" s="247"/>
      <c r="H271" s="250">
        <v>407.69999999999999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165</v>
      </c>
      <c r="AU271" s="256" t="s">
        <v>85</v>
      </c>
      <c r="AV271" s="14" t="s">
        <v>85</v>
      </c>
      <c r="AW271" s="14" t="s">
        <v>32</v>
      </c>
      <c r="AX271" s="14" t="s">
        <v>83</v>
      </c>
      <c r="AY271" s="256" t="s">
        <v>127</v>
      </c>
    </row>
    <row r="272" s="2" customFormat="1" ht="24.15" customHeight="1">
      <c r="A272" s="38"/>
      <c r="B272" s="39"/>
      <c r="C272" s="257" t="s">
        <v>537</v>
      </c>
      <c r="D272" s="257" t="s">
        <v>214</v>
      </c>
      <c r="E272" s="258" t="s">
        <v>538</v>
      </c>
      <c r="F272" s="259" t="s">
        <v>539</v>
      </c>
      <c r="G272" s="260" t="s">
        <v>228</v>
      </c>
      <c r="H272" s="261">
        <v>3</v>
      </c>
      <c r="I272" s="262"/>
      <c r="J272" s="263">
        <f>ROUND(I272*H272,2)</f>
        <v>0</v>
      </c>
      <c r="K272" s="264"/>
      <c r="L272" s="44"/>
      <c r="M272" s="265" t="s">
        <v>1</v>
      </c>
      <c r="N272" s="266" t="s">
        <v>40</v>
      </c>
      <c r="O272" s="91"/>
      <c r="P272" s="231">
        <f>O272*H272</f>
        <v>0</v>
      </c>
      <c r="Q272" s="231">
        <v>0.084250000000000005</v>
      </c>
      <c r="R272" s="231">
        <f>Q272*H272</f>
        <v>0.25275000000000003</v>
      </c>
      <c r="S272" s="231">
        <v>0</v>
      </c>
      <c r="T272" s="23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3" t="s">
        <v>133</v>
      </c>
      <c r="AT272" s="233" t="s">
        <v>214</v>
      </c>
      <c r="AU272" s="233" t="s">
        <v>85</v>
      </c>
      <c r="AY272" s="17" t="s">
        <v>127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7" t="s">
        <v>83</v>
      </c>
      <c r="BK272" s="234">
        <f>ROUND(I272*H272,2)</f>
        <v>0</v>
      </c>
      <c r="BL272" s="17" t="s">
        <v>133</v>
      </c>
      <c r="BM272" s="233" t="s">
        <v>540</v>
      </c>
    </row>
    <row r="273" s="13" customFormat="1">
      <c r="A273" s="13"/>
      <c r="B273" s="235"/>
      <c r="C273" s="236"/>
      <c r="D273" s="237" t="s">
        <v>165</v>
      </c>
      <c r="E273" s="238" t="s">
        <v>1</v>
      </c>
      <c r="F273" s="239" t="s">
        <v>296</v>
      </c>
      <c r="G273" s="236"/>
      <c r="H273" s="238" t="s">
        <v>1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165</v>
      </c>
      <c r="AU273" s="245" t="s">
        <v>85</v>
      </c>
      <c r="AV273" s="13" t="s">
        <v>83</v>
      </c>
      <c r="AW273" s="13" t="s">
        <v>32</v>
      </c>
      <c r="AX273" s="13" t="s">
        <v>75</v>
      </c>
      <c r="AY273" s="245" t="s">
        <v>127</v>
      </c>
    </row>
    <row r="274" s="14" customFormat="1">
      <c r="A274" s="14"/>
      <c r="B274" s="246"/>
      <c r="C274" s="247"/>
      <c r="D274" s="237" t="s">
        <v>165</v>
      </c>
      <c r="E274" s="248" t="s">
        <v>256</v>
      </c>
      <c r="F274" s="249" t="s">
        <v>257</v>
      </c>
      <c r="G274" s="247"/>
      <c r="H274" s="250">
        <v>1.5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165</v>
      </c>
      <c r="AU274" s="256" t="s">
        <v>85</v>
      </c>
      <c r="AV274" s="14" t="s">
        <v>85</v>
      </c>
      <c r="AW274" s="14" t="s">
        <v>32</v>
      </c>
      <c r="AX274" s="14" t="s">
        <v>75</v>
      </c>
      <c r="AY274" s="256" t="s">
        <v>127</v>
      </c>
    </row>
    <row r="275" s="14" customFormat="1">
      <c r="A275" s="14"/>
      <c r="B275" s="246"/>
      <c r="C275" s="247"/>
      <c r="D275" s="237" t="s">
        <v>165</v>
      </c>
      <c r="E275" s="248" t="s">
        <v>260</v>
      </c>
      <c r="F275" s="249" t="s">
        <v>257</v>
      </c>
      <c r="G275" s="247"/>
      <c r="H275" s="250">
        <v>1.5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165</v>
      </c>
      <c r="AU275" s="256" t="s">
        <v>85</v>
      </c>
      <c r="AV275" s="14" t="s">
        <v>85</v>
      </c>
      <c r="AW275" s="14" t="s">
        <v>32</v>
      </c>
      <c r="AX275" s="14" t="s">
        <v>75</v>
      </c>
      <c r="AY275" s="256" t="s">
        <v>127</v>
      </c>
    </row>
    <row r="276" s="15" customFormat="1">
      <c r="A276" s="15"/>
      <c r="B276" s="272"/>
      <c r="C276" s="273"/>
      <c r="D276" s="237" t="s">
        <v>165</v>
      </c>
      <c r="E276" s="274" t="s">
        <v>1</v>
      </c>
      <c r="F276" s="275" t="s">
        <v>335</v>
      </c>
      <c r="G276" s="273"/>
      <c r="H276" s="276">
        <v>3</v>
      </c>
      <c r="I276" s="277"/>
      <c r="J276" s="273"/>
      <c r="K276" s="273"/>
      <c r="L276" s="278"/>
      <c r="M276" s="279"/>
      <c r="N276" s="280"/>
      <c r="O276" s="280"/>
      <c r="P276" s="280"/>
      <c r="Q276" s="280"/>
      <c r="R276" s="280"/>
      <c r="S276" s="280"/>
      <c r="T276" s="28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2" t="s">
        <v>165</v>
      </c>
      <c r="AU276" s="282" t="s">
        <v>85</v>
      </c>
      <c r="AV276" s="15" t="s">
        <v>133</v>
      </c>
      <c r="AW276" s="15" t="s">
        <v>32</v>
      </c>
      <c r="AX276" s="15" t="s">
        <v>83</v>
      </c>
      <c r="AY276" s="282" t="s">
        <v>127</v>
      </c>
    </row>
    <row r="277" s="2" customFormat="1" ht="16.5" customHeight="1">
      <c r="A277" s="38"/>
      <c r="B277" s="39"/>
      <c r="C277" s="220" t="s">
        <v>541</v>
      </c>
      <c r="D277" s="220" t="s">
        <v>129</v>
      </c>
      <c r="E277" s="221" t="s">
        <v>542</v>
      </c>
      <c r="F277" s="222" t="s">
        <v>543</v>
      </c>
      <c r="G277" s="223" t="s">
        <v>228</v>
      </c>
      <c r="H277" s="224">
        <v>1.575</v>
      </c>
      <c r="I277" s="225"/>
      <c r="J277" s="226">
        <f>ROUND(I277*H277,2)</f>
        <v>0</v>
      </c>
      <c r="K277" s="227"/>
      <c r="L277" s="228"/>
      <c r="M277" s="229" t="s">
        <v>1</v>
      </c>
      <c r="N277" s="230" t="s">
        <v>40</v>
      </c>
      <c r="O277" s="91"/>
      <c r="P277" s="231">
        <f>O277*H277</f>
        <v>0</v>
      </c>
      <c r="Q277" s="231">
        <v>0.13100000000000001</v>
      </c>
      <c r="R277" s="231">
        <f>Q277*H277</f>
        <v>0.20632500000000001</v>
      </c>
      <c r="S277" s="231">
        <v>0</v>
      </c>
      <c r="T277" s="23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3" t="s">
        <v>132</v>
      </c>
      <c r="AT277" s="233" t="s">
        <v>129</v>
      </c>
      <c r="AU277" s="233" t="s">
        <v>85</v>
      </c>
      <c r="AY277" s="17" t="s">
        <v>127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7" t="s">
        <v>83</v>
      </c>
      <c r="BK277" s="234">
        <f>ROUND(I277*H277,2)</f>
        <v>0</v>
      </c>
      <c r="BL277" s="17" t="s">
        <v>133</v>
      </c>
      <c r="BM277" s="233" t="s">
        <v>544</v>
      </c>
    </row>
    <row r="278" s="13" customFormat="1">
      <c r="A278" s="13"/>
      <c r="B278" s="235"/>
      <c r="C278" s="236"/>
      <c r="D278" s="237" t="s">
        <v>165</v>
      </c>
      <c r="E278" s="238" t="s">
        <v>1</v>
      </c>
      <c r="F278" s="239" t="s">
        <v>545</v>
      </c>
      <c r="G278" s="236"/>
      <c r="H278" s="238" t="s">
        <v>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165</v>
      </c>
      <c r="AU278" s="245" t="s">
        <v>85</v>
      </c>
      <c r="AV278" s="13" t="s">
        <v>83</v>
      </c>
      <c r="AW278" s="13" t="s">
        <v>32</v>
      </c>
      <c r="AX278" s="13" t="s">
        <v>75</v>
      </c>
      <c r="AY278" s="245" t="s">
        <v>127</v>
      </c>
    </row>
    <row r="279" s="14" customFormat="1">
      <c r="A279" s="14"/>
      <c r="B279" s="246"/>
      <c r="C279" s="247"/>
      <c r="D279" s="237" t="s">
        <v>165</v>
      </c>
      <c r="E279" s="248" t="s">
        <v>1</v>
      </c>
      <c r="F279" s="249" t="s">
        <v>260</v>
      </c>
      <c r="G279" s="247"/>
      <c r="H279" s="250">
        <v>1.5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165</v>
      </c>
      <c r="AU279" s="256" t="s">
        <v>85</v>
      </c>
      <c r="AV279" s="14" t="s">
        <v>85</v>
      </c>
      <c r="AW279" s="14" t="s">
        <v>32</v>
      </c>
      <c r="AX279" s="14" t="s">
        <v>83</v>
      </c>
      <c r="AY279" s="256" t="s">
        <v>127</v>
      </c>
    </row>
    <row r="280" s="14" customFormat="1">
      <c r="A280" s="14"/>
      <c r="B280" s="246"/>
      <c r="C280" s="247"/>
      <c r="D280" s="237" t="s">
        <v>165</v>
      </c>
      <c r="E280" s="247"/>
      <c r="F280" s="249" t="s">
        <v>546</v>
      </c>
      <c r="G280" s="247"/>
      <c r="H280" s="250">
        <v>1.575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165</v>
      </c>
      <c r="AU280" s="256" t="s">
        <v>85</v>
      </c>
      <c r="AV280" s="14" t="s">
        <v>85</v>
      </c>
      <c r="AW280" s="14" t="s">
        <v>4</v>
      </c>
      <c r="AX280" s="14" t="s">
        <v>83</v>
      </c>
      <c r="AY280" s="256" t="s">
        <v>127</v>
      </c>
    </row>
    <row r="281" s="2" customFormat="1" ht="16.5" customHeight="1">
      <c r="A281" s="38"/>
      <c r="B281" s="39"/>
      <c r="C281" s="220" t="s">
        <v>547</v>
      </c>
      <c r="D281" s="220" t="s">
        <v>129</v>
      </c>
      <c r="E281" s="221" t="s">
        <v>548</v>
      </c>
      <c r="F281" s="222" t="s">
        <v>549</v>
      </c>
      <c r="G281" s="223" t="s">
        <v>228</v>
      </c>
      <c r="H281" s="224">
        <v>1.575</v>
      </c>
      <c r="I281" s="225"/>
      <c r="J281" s="226">
        <f>ROUND(I281*H281,2)</f>
        <v>0</v>
      </c>
      <c r="K281" s="227"/>
      <c r="L281" s="228"/>
      <c r="M281" s="229" t="s">
        <v>1</v>
      </c>
      <c r="N281" s="230" t="s">
        <v>40</v>
      </c>
      <c r="O281" s="91"/>
      <c r="P281" s="231">
        <f>O281*H281</f>
        <v>0</v>
      </c>
      <c r="Q281" s="231">
        <v>0</v>
      </c>
      <c r="R281" s="231">
        <f>Q281*H281</f>
        <v>0</v>
      </c>
      <c r="S281" s="231">
        <v>0</v>
      </c>
      <c r="T281" s="23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3" t="s">
        <v>132</v>
      </c>
      <c r="AT281" s="233" t="s">
        <v>129</v>
      </c>
      <c r="AU281" s="233" t="s">
        <v>85</v>
      </c>
      <c r="AY281" s="17" t="s">
        <v>127</v>
      </c>
      <c r="BE281" s="234">
        <f>IF(N281="základní",J281,0)</f>
        <v>0</v>
      </c>
      <c r="BF281" s="234">
        <f>IF(N281="snížená",J281,0)</f>
        <v>0</v>
      </c>
      <c r="BG281" s="234">
        <f>IF(N281="zákl. přenesená",J281,0)</f>
        <v>0</v>
      </c>
      <c r="BH281" s="234">
        <f>IF(N281="sníž. přenesená",J281,0)</f>
        <v>0</v>
      </c>
      <c r="BI281" s="234">
        <f>IF(N281="nulová",J281,0)</f>
        <v>0</v>
      </c>
      <c r="BJ281" s="17" t="s">
        <v>83</v>
      </c>
      <c r="BK281" s="234">
        <f>ROUND(I281*H281,2)</f>
        <v>0</v>
      </c>
      <c r="BL281" s="17" t="s">
        <v>133</v>
      </c>
      <c r="BM281" s="233" t="s">
        <v>550</v>
      </c>
    </row>
    <row r="282" s="13" customFormat="1">
      <c r="A282" s="13"/>
      <c r="B282" s="235"/>
      <c r="C282" s="236"/>
      <c r="D282" s="237" t="s">
        <v>165</v>
      </c>
      <c r="E282" s="238" t="s">
        <v>1</v>
      </c>
      <c r="F282" s="239" t="s">
        <v>545</v>
      </c>
      <c r="G282" s="236"/>
      <c r="H282" s="238" t="s">
        <v>1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165</v>
      </c>
      <c r="AU282" s="245" t="s">
        <v>85</v>
      </c>
      <c r="AV282" s="13" t="s">
        <v>83</v>
      </c>
      <c r="AW282" s="13" t="s">
        <v>32</v>
      </c>
      <c r="AX282" s="13" t="s">
        <v>75</v>
      </c>
      <c r="AY282" s="245" t="s">
        <v>127</v>
      </c>
    </row>
    <row r="283" s="14" customFormat="1">
      <c r="A283" s="14"/>
      <c r="B283" s="246"/>
      <c r="C283" s="247"/>
      <c r="D283" s="237" t="s">
        <v>165</v>
      </c>
      <c r="E283" s="248" t="s">
        <v>1</v>
      </c>
      <c r="F283" s="249" t="s">
        <v>256</v>
      </c>
      <c r="G283" s="247"/>
      <c r="H283" s="250">
        <v>1.5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165</v>
      </c>
      <c r="AU283" s="256" t="s">
        <v>85</v>
      </c>
      <c r="AV283" s="14" t="s">
        <v>85</v>
      </c>
      <c r="AW283" s="14" t="s">
        <v>32</v>
      </c>
      <c r="AX283" s="14" t="s">
        <v>83</v>
      </c>
      <c r="AY283" s="256" t="s">
        <v>127</v>
      </c>
    </row>
    <row r="284" s="14" customFormat="1">
      <c r="A284" s="14"/>
      <c r="B284" s="246"/>
      <c r="C284" s="247"/>
      <c r="D284" s="237" t="s">
        <v>165</v>
      </c>
      <c r="E284" s="247"/>
      <c r="F284" s="249" t="s">
        <v>546</v>
      </c>
      <c r="G284" s="247"/>
      <c r="H284" s="250">
        <v>1.575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6" t="s">
        <v>165</v>
      </c>
      <c r="AU284" s="256" t="s">
        <v>85</v>
      </c>
      <c r="AV284" s="14" t="s">
        <v>85</v>
      </c>
      <c r="AW284" s="14" t="s">
        <v>4</v>
      </c>
      <c r="AX284" s="14" t="s">
        <v>83</v>
      </c>
      <c r="AY284" s="256" t="s">
        <v>127</v>
      </c>
    </row>
    <row r="285" s="2" customFormat="1" ht="24.15" customHeight="1">
      <c r="A285" s="38"/>
      <c r="B285" s="39"/>
      <c r="C285" s="257" t="s">
        <v>551</v>
      </c>
      <c r="D285" s="257" t="s">
        <v>214</v>
      </c>
      <c r="E285" s="258" t="s">
        <v>552</v>
      </c>
      <c r="F285" s="259" t="s">
        <v>553</v>
      </c>
      <c r="G285" s="260" t="s">
        <v>228</v>
      </c>
      <c r="H285" s="261">
        <v>205.5</v>
      </c>
      <c r="I285" s="262"/>
      <c r="J285" s="263">
        <f>ROUND(I285*H285,2)</f>
        <v>0</v>
      </c>
      <c r="K285" s="264"/>
      <c r="L285" s="44"/>
      <c r="M285" s="265" t="s">
        <v>1</v>
      </c>
      <c r="N285" s="266" t="s">
        <v>40</v>
      </c>
      <c r="O285" s="91"/>
      <c r="P285" s="231">
        <f>O285*H285</f>
        <v>0</v>
      </c>
      <c r="Q285" s="231">
        <v>0.085650000000000004</v>
      </c>
      <c r="R285" s="231">
        <f>Q285*H285</f>
        <v>17.601075000000002</v>
      </c>
      <c r="S285" s="231">
        <v>0</v>
      </c>
      <c r="T285" s="23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3" t="s">
        <v>133</v>
      </c>
      <c r="AT285" s="233" t="s">
        <v>214</v>
      </c>
      <c r="AU285" s="233" t="s">
        <v>85</v>
      </c>
      <c r="AY285" s="17" t="s">
        <v>127</v>
      </c>
      <c r="BE285" s="234">
        <f>IF(N285="základní",J285,0)</f>
        <v>0</v>
      </c>
      <c r="BF285" s="234">
        <f>IF(N285="snížená",J285,0)</f>
        <v>0</v>
      </c>
      <c r="BG285" s="234">
        <f>IF(N285="zákl. přenesená",J285,0)</f>
        <v>0</v>
      </c>
      <c r="BH285" s="234">
        <f>IF(N285="sníž. přenesená",J285,0)</f>
        <v>0</v>
      </c>
      <c r="BI285" s="234">
        <f>IF(N285="nulová",J285,0)</f>
        <v>0</v>
      </c>
      <c r="BJ285" s="17" t="s">
        <v>83</v>
      </c>
      <c r="BK285" s="234">
        <f>ROUND(I285*H285,2)</f>
        <v>0</v>
      </c>
      <c r="BL285" s="17" t="s">
        <v>133</v>
      </c>
      <c r="BM285" s="233" t="s">
        <v>554</v>
      </c>
    </row>
    <row r="286" s="13" customFormat="1">
      <c r="A286" s="13"/>
      <c r="B286" s="235"/>
      <c r="C286" s="236"/>
      <c r="D286" s="237" t="s">
        <v>165</v>
      </c>
      <c r="E286" s="238" t="s">
        <v>1</v>
      </c>
      <c r="F286" s="239" t="s">
        <v>296</v>
      </c>
      <c r="G286" s="236"/>
      <c r="H286" s="238" t="s">
        <v>1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165</v>
      </c>
      <c r="AU286" s="245" t="s">
        <v>85</v>
      </c>
      <c r="AV286" s="13" t="s">
        <v>83</v>
      </c>
      <c r="AW286" s="13" t="s">
        <v>32</v>
      </c>
      <c r="AX286" s="13" t="s">
        <v>75</v>
      </c>
      <c r="AY286" s="245" t="s">
        <v>127</v>
      </c>
    </row>
    <row r="287" s="14" customFormat="1">
      <c r="A287" s="14"/>
      <c r="B287" s="246"/>
      <c r="C287" s="247"/>
      <c r="D287" s="237" t="s">
        <v>165</v>
      </c>
      <c r="E287" s="248" t="s">
        <v>254</v>
      </c>
      <c r="F287" s="249" t="s">
        <v>255</v>
      </c>
      <c r="G287" s="247"/>
      <c r="H287" s="250">
        <v>205.5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165</v>
      </c>
      <c r="AU287" s="256" t="s">
        <v>85</v>
      </c>
      <c r="AV287" s="14" t="s">
        <v>85</v>
      </c>
      <c r="AW287" s="14" t="s">
        <v>32</v>
      </c>
      <c r="AX287" s="14" t="s">
        <v>83</v>
      </c>
      <c r="AY287" s="256" t="s">
        <v>127</v>
      </c>
    </row>
    <row r="288" s="2" customFormat="1" ht="16.5" customHeight="1">
      <c r="A288" s="38"/>
      <c r="B288" s="39"/>
      <c r="C288" s="220" t="s">
        <v>555</v>
      </c>
      <c r="D288" s="220" t="s">
        <v>129</v>
      </c>
      <c r="E288" s="221" t="s">
        <v>556</v>
      </c>
      <c r="F288" s="222" t="s">
        <v>557</v>
      </c>
      <c r="G288" s="223" t="s">
        <v>228</v>
      </c>
      <c r="H288" s="224">
        <v>215.77500000000001</v>
      </c>
      <c r="I288" s="225"/>
      <c r="J288" s="226">
        <f>ROUND(I288*H288,2)</f>
        <v>0</v>
      </c>
      <c r="K288" s="227"/>
      <c r="L288" s="228"/>
      <c r="M288" s="229" t="s">
        <v>1</v>
      </c>
      <c r="N288" s="230" t="s">
        <v>40</v>
      </c>
      <c r="O288" s="91"/>
      <c r="P288" s="231">
        <f>O288*H288</f>
        <v>0</v>
      </c>
      <c r="Q288" s="231">
        <v>0.17599999999999999</v>
      </c>
      <c r="R288" s="231">
        <f>Q288*H288</f>
        <v>37.976399999999998</v>
      </c>
      <c r="S288" s="231">
        <v>0</v>
      </c>
      <c r="T288" s="23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3" t="s">
        <v>132</v>
      </c>
      <c r="AT288" s="233" t="s">
        <v>129</v>
      </c>
      <c r="AU288" s="233" t="s">
        <v>85</v>
      </c>
      <c r="AY288" s="17" t="s">
        <v>127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7" t="s">
        <v>83</v>
      </c>
      <c r="BK288" s="234">
        <f>ROUND(I288*H288,2)</f>
        <v>0</v>
      </c>
      <c r="BL288" s="17" t="s">
        <v>133</v>
      </c>
      <c r="BM288" s="233" t="s">
        <v>558</v>
      </c>
    </row>
    <row r="289" s="13" customFormat="1">
      <c r="A289" s="13"/>
      <c r="B289" s="235"/>
      <c r="C289" s="236"/>
      <c r="D289" s="237" t="s">
        <v>165</v>
      </c>
      <c r="E289" s="238" t="s">
        <v>1</v>
      </c>
      <c r="F289" s="239" t="s">
        <v>545</v>
      </c>
      <c r="G289" s="236"/>
      <c r="H289" s="238" t="s">
        <v>1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165</v>
      </c>
      <c r="AU289" s="245" t="s">
        <v>85</v>
      </c>
      <c r="AV289" s="13" t="s">
        <v>83</v>
      </c>
      <c r="AW289" s="13" t="s">
        <v>32</v>
      </c>
      <c r="AX289" s="13" t="s">
        <v>75</v>
      </c>
      <c r="AY289" s="245" t="s">
        <v>127</v>
      </c>
    </row>
    <row r="290" s="14" customFormat="1">
      <c r="A290" s="14"/>
      <c r="B290" s="246"/>
      <c r="C290" s="247"/>
      <c r="D290" s="237" t="s">
        <v>165</v>
      </c>
      <c r="E290" s="248" t="s">
        <v>1</v>
      </c>
      <c r="F290" s="249" t="s">
        <v>254</v>
      </c>
      <c r="G290" s="247"/>
      <c r="H290" s="250">
        <v>205.5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165</v>
      </c>
      <c r="AU290" s="256" t="s">
        <v>85</v>
      </c>
      <c r="AV290" s="14" t="s">
        <v>85</v>
      </c>
      <c r="AW290" s="14" t="s">
        <v>32</v>
      </c>
      <c r="AX290" s="14" t="s">
        <v>83</v>
      </c>
      <c r="AY290" s="256" t="s">
        <v>127</v>
      </c>
    </row>
    <row r="291" s="14" customFormat="1">
      <c r="A291" s="14"/>
      <c r="B291" s="246"/>
      <c r="C291" s="247"/>
      <c r="D291" s="237" t="s">
        <v>165</v>
      </c>
      <c r="E291" s="247"/>
      <c r="F291" s="249" t="s">
        <v>559</v>
      </c>
      <c r="G291" s="247"/>
      <c r="H291" s="250">
        <v>215.77500000000001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165</v>
      </c>
      <c r="AU291" s="256" t="s">
        <v>85</v>
      </c>
      <c r="AV291" s="14" t="s">
        <v>85</v>
      </c>
      <c r="AW291" s="14" t="s">
        <v>4</v>
      </c>
      <c r="AX291" s="14" t="s">
        <v>83</v>
      </c>
      <c r="AY291" s="256" t="s">
        <v>127</v>
      </c>
    </row>
    <row r="292" s="12" customFormat="1" ht="22.8" customHeight="1">
      <c r="A292" s="12"/>
      <c r="B292" s="204"/>
      <c r="C292" s="205"/>
      <c r="D292" s="206" t="s">
        <v>74</v>
      </c>
      <c r="E292" s="218" t="s">
        <v>156</v>
      </c>
      <c r="F292" s="218" t="s">
        <v>560</v>
      </c>
      <c r="G292" s="205"/>
      <c r="H292" s="205"/>
      <c r="I292" s="208"/>
      <c r="J292" s="219">
        <f>BK292</f>
        <v>0</v>
      </c>
      <c r="K292" s="205"/>
      <c r="L292" s="210"/>
      <c r="M292" s="211"/>
      <c r="N292" s="212"/>
      <c r="O292" s="212"/>
      <c r="P292" s="213">
        <f>SUM(P293:P330)</f>
        <v>0</v>
      </c>
      <c r="Q292" s="212"/>
      <c r="R292" s="213">
        <f>SUM(R293:R330)</f>
        <v>45.096502999999991</v>
      </c>
      <c r="S292" s="212"/>
      <c r="T292" s="214">
        <f>SUM(T293:T330)</f>
        <v>12.324000000000002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5" t="s">
        <v>83</v>
      </c>
      <c r="AT292" s="216" t="s">
        <v>74</v>
      </c>
      <c r="AU292" s="216" t="s">
        <v>83</v>
      </c>
      <c r="AY292" s="215" t="s">
        <v>127</v>
      </c>
      <c r="BK292" s="217">
        <f>SUM(BK293:BK330)</f>
        <v>0</v>
      </c>
    </row>
    <row r="293" s="2" customFormat="1" ht="24.15" customHeight="1">
      <c r="A293" s="38"/>
      <c r="B293" s="39"/>
      <c r="C293" s="257" t="s">
        <v>561</v>
      </c>
      <c r="D293" s="257" t="s">
        <v>214</v>
      </c>
      <c r="E293" s="258" t="s">
        <v>562</v>
      </c>
      <c r="F293" s="259" t="s">
        <v>563</v>
      </c>
      <c r="G293" s="260" t="s">
        <v>163</v>
      </c>
      <c r="H293" s="261">
        <v>2</v>
      </c>
      <c r="I293" s="262"/>
      <c r="J293" s="263">
        <f>ROUND(I293*H293,2)</f>
        <v>0</v>
      </c>
      <c r="K293" s="264"/>
      <c r="L293" s="44"/>
      <c r="M293" s="265" t="s">
        <v>1</v>
      </c>
      <c r="N293" s="266" t="s">
        <v>40</v>
      </c>
      <c r="O293" s="91"/>
      <c r="P293" s="231">
        <f>O293*H293</f>
        <v>0</v>
      </c>
      <c r="Q293" s="231">
        <v>0.00069999999999999999</v>
      </c>
      <c r="R293" s="231">
        <f>Q293*H293</f>
        <v>0.0014</v>
      </c>
      <c r="S293" s="231">
        <v>0</v>
      </c>
      <c r="T293" s="23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3" t="s">
        <v>133</v>
      </c>
      <c r="AT293" s="233" t="s">
        <v>214</v>
      </c>
      <c r="AU293" s="233" t="s">
        <v>85</v>
      </c>
      <c r="AY293" s="17" t="s">
        <v>127</v>
      </c>
      <c r="BE293" s="234">
        <f>IF(N293="základní",J293,0)</f>
        <v>0</v>
      </c>
      <c r="BF293" s="234">
        <f>IF(N293="snížená",J293,0)</f>
        <v>0</v>
      </c>
      <c r="BG293" s="234">
        <f>IF(N293="zákl. přenesená",J293,0)</f>
        <v>0</v>
      </c>
      <c r="BH293" s="234">
        <f>IF(N293="sníž. přenesená",J293,0)</f>
        <v>0</v>
      </c>
      <c r="BI293" s="234">
        <f>IF(N293="nulová",J293,0)</f>
        <v>0</v>
      </c>
      <c r="BJ293" s="17" t="s">
        <v>83</v>
      </c>
      <c r="BK293" s="234">
        <f>ROUND(I293*H293,2)</f>
        <v>0</v>
      </c>
      <c r="BL293" s="17" t="s">
        <v>133</v>
      </c>
      <c r="BM293" s="233" t="s">
        <v>564</v>
      </c>
    </row>
    <row r="294" s="13" customFormat="1">
      <c r="A294" s="13"/>
      <c r="B294" s="235"/>
      <c r="C294" s="236"/>
      <c r="D294" s="237" t="s">
        <v>165</v>
      </c>
      <c r="E294" s="238" t="s">
        <v>1</v>
      </c>
      <c r="F294" s="239" t="s">
        <v>565</v>
      </c>
      <c r="G294" s="236"/>
      <c r="H294" s="238" t="s">
        <v>1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165</v>
      </c>
      <c r="AU294" s="245" t="s">
        <v>85</v>
      </c>
      <c r="AV294" s="13" t="s">
        <v>83</v>
      </c>
      <c r="AW294" s="13" t="s">
        <v>32</v>
      </c>
      <c r="AX294" s="13" t="s">
        <v>75</v>
      </c>
      <c r="AY294" s="245" t="s">
        <v>127</v>
      </c>
    </row>
    <row r="295" s="14" customFormat="1">
      <c r="A295" s="14"/>
      <c r="B295" s="246"/>
      <c r="C295" s="247"/>
      <c r="D295" s="237" t="s">
        <v>165</v>
      </c>
      <c r="E295" s="248" t="s">
        <v>1</v>
      </c>
      <c r="F295" s="249" t="s">
        <v>85</v>
      </c>
      <c r="G295" s="247"/>
      <c r="H295" s="250">
        <v>2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165</v>
      </c>
      <c r="AU295" s="256" t="s">
        <v>85</v>
      </c>
      <c r="AV295" s="14" t="s">
        <v>85</v>
      </c>
      <c r="AW295" s="14" t="s">
        <v>32</v>
      </c>
      <c r="AX295" s="14" t="s">
        <v>83</v>
      </c>
      <c r="AY295" s="256" t="s">
        <v>127</v>
      </c>
    </row>
    <row r="296" s="2" customFormat="1" ht="24.15" customHeight="1">
      <c r="A296" s="38"/>
      <c r="B296" s="39"/>
      <c r="C296" s="220" t="s">
        <v>566</v>
      </c>
      <c r="D296" s="220" t="s">
        <v>129</v>
      </c>
      <c r="E296" s="221" t="s">
        <v>567</v>
      </c>
      <c r="F296" s="222" t="s">
        <v>568</v>
      </c>
      <c r="G296" s="223" t="s">
        <v>163</v>
      </c>
      <c r="H296" s="224">
        <v>2</v>
      </c>
      <c r="I296" s="225"/>
      <c r="J296" s="226">
        <f>ROUND(I296*H296,2)</f>
        <v>0</v>
      </c>
      <c r="K296" s="227"/>
      <c r="L296" s="228"/>
      <c r="M296" s="229" t="s">
        <v>1</v>
      </c>
      <c r="N296" s="230" t="s">
        <v>40</v>
      </c>
      <c r="O296" s="91"/>
      <c r="P296" s="231">
        <f>O296*H296</f>
        <v>0</v>
      </c>
      <c r="Q296" s="231">
        <v>0.0035999999999999999</v>
      </c>
      <c r="R296" s="231">
        <f>Q296*H296</f>
        <v>0.0071999999999999998</v>
      </c>
      <c r="S296" s="231">
        <v>0</v>
      </c>
      <c r="T296" s="23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3" t="s">
        <v>132</v>
      </c>
      <c r="AT296" s="233" t="s">
        <v>129</v>
      </c>
      <c r="AU296" s="233" t="s">
        <v>85</v>
      </c>
      <c r="AY296" s="17" t="s">
        <v>127</v>
      </c>
      <c r="BE296" s="234">
        <f>IF(N296="základní",J296,0)</f>
        <v>0</v>
      </c>
      <c r="BF296" s="234">
        <f>IF(N296="snížená",J296,0)</f>
        <v>0</v>
      </c>
      <c r="BG296" s="234">
        <f>IF(N296="zákl. přenesená",J296,0)</f>
        <v>0</v>
      </c>
      <c r="BH296" s="234">
        <f>IF(N296="sníž. přenesená",J296,0)</f>
        <v>0</v>
      </c>
      <c r="BI296" s="234">
        <f>IF(N296="nulová",J296,0)</f>
        <v>0</v>
      </c>
      <c r="BJ296" s="17" t="s">
        <v>83</v>
      </c>
      <c r="BK296" s="234">
        <f>ROUND(I296*H296,2)</f>
        <v>0</v>
      </c>
      <c r="BL296" s="17" t="s">
        <v>133</v>
      </c>
      <c r="BM296" s="233" t="s">
        <v>569</v>
      </c>
    </row>
    <row r="297" s="2" customFormat="1" ht="16.5" customHeight="1">
      <c r="A297" s="38"/>
      <c r="B297" s="39"/>
      <c r="C297" s="220" t="s">
        <v>570</v>
      </c>
      <c r="D297" s="220" t="s">
        <v>129</v>
      </c>
      <c r="E297" s="221" t="s">
        <v>571</v>
      </c>
      <c r="F297" s="222" t="s">
        <v>572</v>
      </c>
      <c r="G297" s="223" t="s">
        <v>163</v>
      </c>
      <c r="H297" s="224">
        <v>2</v>
      </c>
      <c r="I297" s="225"/>
      <c r="J297" s="226">
        <f>ROUND(I297*H297,2)</f>
        <v>0</v>
      </c>
      <c r="K297" s="227"/>
      <c r="L297" s="228"/>
      <c r="M297" s="229" t="s">
        <v>1</v>
      </c>
      <c r="N297" s="230" t="s">
        <v>40</v>
      </c>
      <c r="O297" s="91"/>
      <c r="P297" s="231">
        <f>O297*H297</f>
        <v>0</v>
      </c>
      <c r="Q297" s="231">
        <v>0.0061000000000000004</v>
      </c>
      <c r="R297" s="231">
        <f>Q297*H297</f>
        <v>0.012200000000000001</v>
      </c>
      <c r="S297" s="231">
        <v>0</v>
      </c>
      <c r="T297" s="23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3" t="s">
        <v>132</v>
      </c>
      <c r="AT297" s="233" t="s">
        <v>129</v>
      </c>
      <c r="AU297" s="233" t="s">
        <v>85</v>
      </c>
      <c r="AY297" s="17" t="s">
        <v>127</v>
      </c>
      <c r="BE297" s="234">
        <f>IF(N297="základní",J297,0)</f>
        <v>0</v>
      </c>
      <c r="BF297" s="234">
        <f>IF(N297="snížená",J297,0)</f>
        <v>0</v>
      </c>
      <c r="BG297" s="234">
        <f>IF(N297="zákl. přenesená",J297,0)</f>
        <v>0</v>
      </c>
      <c r="BH297" s="234">
        <f>IF(N297="sníž. přenesená",J297,0)</f>
        <v>0</v>
      </c>
      <c r="BI297" s="234">
        <f>IF(N297="nulová",J297,0)</f>
        <v>0</v>
      </c>
      <c r="BJ297" s="17" t="s">
        <v>83</v>
      </c>
      <c r="BK297" s="234">
        <f>ROUND(I297*H297,2)</f>
        <v>0</v>
      </c>
      <c r="BL297" s="17" t="s">
        <v>133</v>
      </c>
      <c r="BM297" s="233" t="s">
        <v>573</v>
      </c>
    </row>
    <row r="298" s="2" customFormat="1" ht="16.5" customHeight="1">
      <c r="A298" s="38"/>
      <c r="B298" s="39"/>
      <c r="C298" s="220" t="s">
        <v>574</v>
      </c>
      <c r="D298" s="220" t="s">
        <v>129</v>
      </c>
      <c r="E298" s="221" t="s">
        <v>575</v>
      </c>
      <c r="F298" s="222" t="s">
        <v>576</v>
      </c>
      <c r="G298" s="223" t="s">
        <v>163</v>
      </c>
      <c r="H298" s="224">
        <v>2</v>
      </c>
      <c r="I298" s="225"/>
      <c r="J298" s="226">
        <f>ROUND(I298*H298,2)</f>
        <v>0</v>
      </c>
      <c r="K298" s="227"/>
      <c r="L298" s="228"/>
      <c r="M298" s="229" t="s">
        <v>1</v>
      </c>
      <c r="N298" s="230" t="s">
        <v>40</v>
      </c>
      <c r="O298" s="91"/>
      <c r="P298" s="231">
        <f>O298*H298</f>
        <v>0</v>
      </c>
      <c r="Q298" s="231">
        <v>0.0030000000000000001</v>
      </c>
      <c r="R298" s="231">
        <f>Q298*H298</f>
        <v>0.0060000000000000001</v>
      </c>
      <c r="S298" s="231">
        <v>0</v>
      </c>
      <c r="T298" s="23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3" t="s">
        <v>132</v>
      </c>
      <c r="AT298" s="233" t="s">
        <v>129</v>
      </c>
      <c r="AU298" s="233" t="s">
        <v>85</v>
      </c>
      <c r="AY298" s="17" t="s">
        <v>127</v>
      </c>
      <c r="BE298" s="234">
        <f>IF(N298="základní",J298,0)</f>
        <v>0</v>
      </c>
      <c r="BF298" s="234">
        <f>IF(N298="snížená",J298,0)</f>
        <v>0</v>
      </c>
      <c r="BG298" s="234">
        <f>IF(N298="zákl. přenesená",J298,0)</f>
        <v>0</v>
      </c>
      <c r="BH298" s="234">
        <f>IF(N298="sníž. přenesená",J298,0)</f>
        <v>0</v>
      </c>
      <c r="BI298" s="234">
        <f>IF(N298="nulová",J298,0)</f>
        <v>0</v>
      </c>
      <c r="BJ298" s="17" t="s">
        <v>83</v>
      </c>
      <c r="BK298" s="234">
        <f>ROUND(I298*H298,2)</f>
        <v>0</v>
      </c>
      <c r="BL298" s="17" t="s">
        <v>133</v>
      </c>
      <c r="BM298" s="233" t="s">
        <v>577</v>
      </c>
    </row>
    <row r="299" s="2" customFormat="1" ht="16.5" customHeight="1">
      <c r="A299" s="38"/>
      <c r="B299" s="39"/>
      <c r="C299" s="220" t="s">
        <v>578</v>
      </c>
      <c r="D299" s="220" t="s">
        <v>129</v>
      </c>
      <c r="E299" s="221" t="s">
        <v>579</v>
      </c>
      <c r="F299" s="222" t="s">
        <v>580</v>
      </c>
      <c r="G299" s="223" t="s">
        <v>163</v>
      </c>
      <c r="H299" s="224">
        <v>2</v>
      </c>
      <c r="I299" s="225"/>
      <c r="J299" s="226">
        <f>ROUND(I299*H299,2)</f>
        <v>0</v>
      </c>
      <c r="K299" s="227"/>
      <c r="L299" s="228"/>
      <c r="M299" s="229" t="s">
        <v>1</v>
      </c>
      <c r="N299" s="230" t="s">
        <v>40</v>
      </c>
      <c r="O299" s="91"/>
      <c r="P299" s="231">
        <f>O299*H299</f>
        <v>0</v>
      </c>
      <c r="Q299" s="231">
        <v>0.00010000000000000001</v>
      </c>
      <c r="R299" s="231">
        <f>Q299*H299</f>
        <v>0.00020000000000000001</v>
      </c>
      <c r="S299" s="231">
        <v>0</v>
      </c>
      <c r="T299" s="232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3" t="s">
        <v>132</v>
      </c>
      <c r="AT299" s="233" t="s">
        <v>129</v>
      </c>
      <c r="AU299" s="233" t="s">
        <v>85</v>
      </c>
      <c r="AY299" s="17" t="s">
        <v>127</v>
      </c>
      <c r="BE299" s="234">
        <f>IF(N299="základní",J299,0)</f>
        <v>0</v>
      </c>
      <c r="BF299" s="234">
        <f>IF(N299="snížená",J299,0)</f>
        <v>0</v>
      </c>
      <c r="BG299" s="234">
        <f>IF(N299="zákl. přenesená",J299,0)</f>
        <v>0</v>
      </c>
      <c r="BH299" s="234">
        <f>IF(N299="sníž. přenesená",J299,0)</f>
        <v>0</v>
      </c>
      <c r="BI299" s="234">
        <f>IF(N299="nulová",J299,0)</f>
        <v>0</v>
      </c>
      <c r="BJ299" s="17" t="s">
        <v>83</v>
      </c>
      <c r="BK299" s="234">
        <f>ROUND(I299*H299,2)</f>
        <v>0</v>
      </c>
      <c r="BL299" s="17" t="s">
        <v>133</v>
      </c>
      <c r="BM299" s="233" t="s">
        <v>581</v>
      </c>
    </row>
    <row r="300" s="2" customFormat="1" ht="24.15" customHeight="1">
      <c r="A300" s="38"/>
      <c r="B300" s="39"/>
      <c r="C300" s="257" t="s">
        <v>582</v>
      </c>
      <c r="D300" s="257" t="s">
        <v>214</v>
      </c>
      <c r="E300" s="258" t="s">
        <v>583</v>
      </c>
      <c r="F300" s="259" t="s">
        <v>584</v>
      </c>
      <c r="G300" s="260" t="s">
        <v>99</v>
      </c>
      <c r="H300" s="261">
        <v>58</v>
      </c>
      <c r="I300" s="262"/>
      <c r="J300" s="263">
        <f>ROUND(I300*H300,2)</f>
        <v>0</v>
      </c>
      <c r="K300" s="264"/>
      <c r="L300" s="44"/>
      <c r="M300" s="265" t="s">
        <v>1</v>
      </c>
      <c r="N300" s="266" t="s">
        <v>40</v>
      </c>
      <c r="O300" s="91"/>
      <c r="P300" s="231">
        <f>O300*H300</f>
        <v>0</v>
      </c>
      <c r="Q300" s="231">
        <v>0.00020000000000000001</v>
      </c>
      <c r="R300" s="231">
        <f>Q300*H300</f>
        <v>0.011600000000000001</v>
      </c>
      <c r="S300" s="231">
        <v>0</v>
      </c>
      <c r="T300" s="23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3" t="s">
        <v>133</v>
      </c>
      <c r="AT300" s="233" t="s">
        <v>214</v>
      </c>
      <c r="AU300" s="233" t="s">
        <v>85</v>
      </c>
      <c r="AY300" s="17" t="s">
        <v>127</v>
      </c>
      <c r="BE300" s="234">
        <f>IF(N300="základní",J300,0)</f>
        <v>0</v>
      </c>
      <c r="BF300" s="234">
        <f>IF(N300="snížená",J300,0)</f>
        <v>0</v>
      </c>
      <c r="BG300" s="234">
        <f>IF(N300="zákl. přenesená",J300,0)</f>
        <v>0</v>
      </c>
      <c r="BH300" s="234">
        <f>IF(N300="sníž. přenesená",J300,0)</f>
        <v>0</v>
      </c>
      <c r="BI300" s="234">
        <f>IF(N300="nulová",J300,0)</f>
        <v>0</v>
      </c>
      <c r="BJ300" s="17" t="s">
        <v>83</v>
      </c>
      <c r="BK300" s="234">
        <f>ROUND(I300*H300,2)</f>
        <v>0</v>
      </c>
      <c r="BL300" s="17" t="s">
        <v>133</v>
      </c>
      <c r="BM300" s="233" t="s">
        <v>585</v>
      </c>
    </row>
    <row r="301" s="13" customFormat="1">
      <c r="A301" s="13"/>
      <c r="B301" s="235"/>
      <c r="C301" s="236"/>
      <c r="D301" s="237" t="s">
        <v>165</v>
      </c>
      <c r="E301" s="238" t="s">
        <v>1</v>
      </c>
      <c r="F301" s="239" t="s">
        <v>565</v>
      </c>
      <c r="G301" s="236"/>
      <c r="H301" s="238" t="s">
        <v>1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165</v>
      </c>
      <c r="AU301" s="245" t="s">
        <v>85</v>
      </c>
      <c r="AV301" s="13" t="s">
        <v>83</v>
      </c>
      <c r="AW301" s="13" t="s">
        <v>32</v>
      </c>
      <c r="AX301" s="13" t="s">
        <v>75</v>
      </c>
      <c r="AY301" s="245" t="s">
        <v>127</v>
      </c>
    </row>
    <row r="302" s="14" customFormat="1">
      <c r="A302" s="14"/>
      <c r="B302" s="246"/>
      <c r="C302" s="247"/>
      <c r="D302" s="237" t="s">
        <v>165</v>
      </c>
      <c r="E302" s="248" t="s">
        <v>1</v>
      </c>
      <c r="F302" s="249" t="s">
        <v>586</v>
      </c>
      <c r="G302" s="247"/>
      <c r="H302" s="250">
        <v>58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165</v>
      </c>
      <c r="AU302" s="256" t="s">
        <v>85</v>
      </c>
      <c r="AV302" s="14" t="s">
        <v>85</v>
      </c>
      <c r="AW302" s="14" t="s">
        <v>32</v>
      </c>
      <c r="AX302" s="14" t="s">
        <v>83</v>
      </c>
      <c r="AY302" s="256" t="s">
        <v>127</v>
      </c>
    </row>
    <row r="303" s="2" customFormat="1" ht="24.15" customHeight="1">
      <c r="A303" s="38"/>
      <c r="B303" s="39"/>
      <c r="C303" s="257" t="s">
        <v>587</v>
      </c>
      <c r="D303" s="257" t="s">
        <v>214</v>
      </c>
      <c r="E303" s="258" t="s">
        <v>588</v>
      </c>
      <c r="F303" s="259" t="s">
        <v>589</v>
      </c>
      <c r="G303" s="260" t="s">
        <v>228</v>
      </c>
      <c r="H303" s="261">
        <v>1</v>
      </c>
      <c r="I303" s="262"/>
      <c r="J303" s="263">
        <f>ROUND(I303*H303,2)</f>
        <v>0</v>
      </c>
      <c r="K303" s="264"/>
      <c r="L303" s="44"/>
      <c r="M303" s="265" t="s">
        <v>1</v>
      </c>
      <c r="N303" s="266" t="s">
        <v>40</v>
      </c>
      <c r="O303" s="91"/>
      <c r="P303" s="231">
        <f>O303*H303</f>
        <v>0</v>
      </c>
      <c r="Q303" s="231">
        <v>0.0016000000000000001</v>
      </c>
      <c r="R303" s="231">
        <f>Q303*H303</f>
        <v>0.0016000000000000001</v>
      </c>
      <c r="S303" s="231">
        <v>0</v>
      </c>
      <c r="T303" s="23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3" t="s">
        <v>133</v>
      </c>
      <c r="AT303" s="233" t="s">
        <v>214</v>
      </c>
      <c r="AU303" s="233" t="s">
        <v>85</v>
      </c>
      <c r="AY303" s="17" t="s">
        <v>127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7" t="s">
        <v>83</v>
      </c>
      <c r="BK303" s="234">
        <f>ROUND(I303*H303,2)</f>
        <v>0</v>
      </c>
      <c r="BL303" s="17" t="s">
        <v>133</v>
      </c>
      <c r="BM303" s="233" t="s">
        <v>590</v>
      </c>
    </row>
    <row r="304" s="2" customFormat="1" ht="16.5" customHeight="1">
      <c r="A304" s="38"/>
      <c r="B304" s="39"/>
      <c r="C304" s="257" t="s">
        <v>591</v>
      </c>
      <c r="D304" s="257" t="s">
        <v>214</v>
      </c>
      <c r="E304" s="258" t="s">
        <v>592</v>
      </c>
      <c r="F304" s="259" t="s">
        <v>593</v>
      </c>
      <c r="G304" s="260" t="s">
        <v>99</v>
      </c>
      <c r="H304" s="261">
        <v>58</v>
      </c>
      <c r="I304" s="262"/>
      <c r="J304" s="263">
        <f>ROUND(I304*H304,2)</f>
        <v>0</v>
      </c>
      <c r="K304" s="264"/>
      <c r="L304" s="44"/>
      <c r="M304" s="265" t="s">
        <v>1</v>
      </c>
      <c r="N304" s="266" t="s">
        <v>40</v>
      </c>
      <c r="O304" s="91"/>
      <c r="P304" s="231">
        <f>O304*H304</f>
        <v>0</v>
      </c>
      <c r="Q304" s="231">
        <v>0</v>
      </c>
      <c r="R304" s="231">
        <f>Q304*H304</f>
        <v>0</v>
      </c>
      <c r="S304" s="231">
        <v>0</v>
      </c>
      <c r="T304" s="23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3" t="s">
        <v>133</v>
      </c>
      <c r="AT304" s="233" t="s">
        <v>214</v>
      </c>
      <c r="AU304" s="233" t="s">
        <v>85</v>
      </c>
      <c r="AY304" s="17" t="s">
        <v>127</v>
      </c>
      <c r="BE304" s="234">
        <f>IF(N304="základní",J304,0)</f>
        <v>0</v>
      </c>
      <c r="BF304" s="234">
        <f>IF(N304="snížená",J304,0)</f>
        <v>0</v>
      </c>
      <c r="BG304" s="234">
        <f>IF(N304="zákl. přenesená",J304,0)</f>
        <v>0</v>
      </c>
      <c r="BH304" s="234">
        <f>IF(N304="sníž. přenesená",J304,0)</f>
        <v>0</v>
      </c>
      <c r="BI304" s="234">
        <f>IF(N304="nulová",J304,0)</f>
        <v>0</v>
      </c>
      <c r="BJ304" s="17" t="s">
        <v>83</v>
      </c>
      <c r="BK304" s="234">
        <f>ROUND(I304*H304,2)</f>
        <v>0</v>
      </c>
      <c r="BL304" s="17" t="s">
        <v>133</v>
      </c>
      <c r="BM304" s="233" t="s">
        <v>594</v>
      </c>
    </row>
    <row r="305" s="14" customFormat="1">
      <c r="A305" s="14"/>
      <c r="B305" s="246"/>
      <c r="C305" s="247"/>
      <c r="D305" s="237" t="s">
        <v>165</v>
      </c>
      <c r="E305" s="248" t="s">
        <v>1</v>
      </c>
      <c r="F305" s="249" t="s">
        <v>541</v>
      </c>
      <c r="G305" s="247"/>
      <c r="H305" s="250">
        <v>58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165</v>
      </c>
      <c r="AU305" s="256" t="s">
        <v>85</v>
      </c>
      <c r="AV305" s="14" t="s">
        <v>85</v>
      </c>
      <c r="AW305" s="14" t="s">
        <v>32</v>
      </c>
      <c r="AX305" s="14" t="s">
        <v>83</v>
      </c>
      <c r="AY305" s="256" t="s">
        <v>127</v>
      </c>
    </row>
    <row r="306" s="2" customFormat="1" ht="24.15" customHeight="1">
      <c r="A306" s="38"/>
      <c r="B306" s="39"/>
      <c r="C306" s="257" t="s">
        <v>595</v>
      </c>
      <c r="D306" s="257" t="s">
        <v>214</v>
      </c>
      <c r="E306" s="258" t="s">
        <v>596</v>
      </c>
      <c r="F306" s="259" t="s">
        <v>597</v>
      </c>
      <c r="G306" s="260" t="s">
        <v>99</v>
      </c>
      <c r="H306" s="261">
        <v>97.780000000000001</v>
      </c>
      <c r="I306" s="262"/>
      <c r="J306" s="263">
        <f>ROUND(I306*H306,2)</f>
        <v>0</v>
      </c>
      <c r="K306" s="264"/>
      <c r="L306" s="44"/>
      <c r="M306" s="265" t="s">
        <v>1</v>
      </c>
      <c r="N306" s="266" t="s">
        <v>40</v>
      </c>
      <c r="O306" s="91"/>
      <c r="P306" s="231">
        <f>O306*H306</f>
        <v>0</v>
      </c>
      <c r="Q306" s="231">
        <v>0.071900000000000006</v>
      </c>
      <c r="R306" s="231">
        <f>Q306*H306</f>
        <v>7.0303820000000004</v>
      </c>
      <c r="S306" s="231">
        <v>0</v>
      </c>
      <c r="T306" s="232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3" t="s">
        <v>133</v>
      </c>
      <c r="AT306" s="233" t="s">
        <v>214</v>
      </c>
      <c r="AU306" s="233" t="s">
        <v>85</v>
      </c>
      <c r="AY306" s="17" t="s">
        <v>127</v>
      </c>
      <c r="BE306" s="234">
        <f>IF(N306="základní",J306,0)</f>
        <v>0</v>
      </c>
      <c r="BF306" s="234">
        <f>IF(N306="snížená",J306,0)</f>
        <v>0</v>
      </c>
      <c r="BG306" s="234">
        <f>IF(N306="zákl. přenesená",J306,0)</f>
        <v>0</v>
      </c>
      <c r="BH306" s="234">
        <f>IF(N306="sníž. přenesená",J306,0)</f>
        <v>0</v>
      </c>
      <c r="BI306" s="234">
        <f>IF(N306="nulová",J306,0)</f>
        <v>0</v>
      </c>
      <c r="BJ306" s="17" t="s">
        <v>83</v>
      </c>
      <c r="BK306" s="234">
        <f>ROUND(I306*H306,2)</f>
        <v>0</v>
      </c>
      <c r="BL306" s="17" t="s">
        <v>133</v>
      </c>
      <c r="BM306" s="233" t="s">
        <v>598</v>
      </c>
    </row>
    <row r="307" s="13" customFormat="1">
      <c r="A307" s="13"/>
      <c r="B307" s="235"/>
      <c r="C307" s="236"/>
      <c r="D307" s="237" t="s">
        <v>165</v>
      </c>
      <c r="E307" s="238" t="s">
        <v>1</v>
      </c>
      <c r="F307" s="239" t="s">
        <v>599</v>
      </c>
      <c r="G307" s="236"/>
      <c r="H307" s="238" t="s">
        <v>1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165</v>
      </c>
      <c r="AU307" s="245" t="s">
        <v>85</v>
      </c>
      <c r="AV307" s="13" t="s">
        <v>83</v>
      </c>
      <c r="AW307" s="13" t="s">
        <v>32</v>
      </c>
      <c r="AX307" s="13" t="s">
        <v>75</v>
      </c>
      <c r="AY307" s="245" t="s">
        <v>127</v>
      </c>
    </row>
    <row r="308" s="14" customFormat="1">
      <c r="A308" s="14"/>
      <c r="B308" s="246"/>
      <c r="C308" s="247"/>
      <c r="D308" s="237" t="s">
        <v>165</v>
      </c>
      <c r="E308" s="248" t="s">
        <v>240</v>
      </c>
      <c r="F308" s="249" t="s">
        <v>600</v>
      </c>
      <c r="G308" s="247"/>
      <c r="H308" s="250">
        <v>97.780000000000001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165</v>
      </c>
      <c r="AU308" s="256" t="s">
        <v>85</v>
      </c>
      <c r="AV308" s="14" t="s">
        <v>85</v>
      </c>
      <c r="AW308" s="14" t="s">
        <v>32</v>
      </c>
      <c r="AX308" s="14" t="s">
        <v>83</v>
      </c>
      <c r="AY308" s="256" t="s">
        <v>127</v>
      </c>
    </row>
    <row r="309" s="2" customFormat="1" ht="21.75" customHeight="1">
      <c r="A309" s="38"/>
      <c r="B309" s="39"/>
      <c r="C309" s="220" t="s">
        <v>601</v>
      </c>
      <c r="D309" s="220" t="s">
        <v>129</v>
      </c>
      <c r="E309" s="221" t="s">
        <v>602</v>
      </c>
      <c r="F309" s="222" t="s">
        <v>603</v>
      </c>
      <c r="G309" s="223" t="s">
        <v>390</v>
      </c>
      <c r="H309" s="224">
        <v>3.911</v>
      </c>
      <c r="I309" s="225"/>
      <c r="J309" s="226">
        <f>ROUND(I309*H309,2)</f>
        <v>0</v>
      </c>
      <c r="K309" s="227"/>
      <c r="L309" s="228"/>
      <c r="M309" s="229" t="s">
        <v>1</v>
      </c>
      <c r="N309" s="230" t="s">
        <v>40</v>
      </c>
      <c r="O309" s="91"/>
      <c r="P309" s="231">
        <f>O309*H309</f>
        <v>0</v>
      </c>
      <c r="Q309" s="231">
        <v>1</v>
      </c>
      <c r="R309" s="231">
        <f>Q309*H309</f>
        <v>3.911</v>
      </c>
      <c r="S309" s="231">
        <v>0</v>
      </c>
      <c r="T309" s="232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3" t="s">
        <v>132</v>
      </c>
      <c r="AT309" s="233" t="s">
        <v>129</v>
      </c>
      <c r="AU309" s="233" t="s">
        <v>85</v>
      </c>
      <c r="AY309" s="17" t="s">
        <v>127</v>
      </c>
      <c r="BE309" s="234">
        <f>IF(N309="základní",J309,0)</f>
        <v>0</v>
      </c>
      <c r="BF309" s="234">
        <f>IF(N309="snížená",J309,0)</f>
        <v>0</v>
      </c>
      <c r="BG309" s="234">
        <f>IF(N309="zákl. přenesená",J309,0)</f>
        <v>0</v>
      </c>
      <c r="BH309" s="234">
        <f>IF(N309="sníž. přenesená",J309,0)</f>
        <v>0</v>
      </c>
      <c r="BI309" s="234">
        <f>IF(N309="nulová",J309,0)</f>
        <v>0</v>
      </c>
      <c r="BJ309" s="17" t="s">
        <v>83</v>
      </c>
      <c r="BK309" s="234">
        <f>ROUND(I309*H309,2)</f>
        <v>0</v>
      </c>
      <c r="BL309" s="17" t="s">
        <v>133</v>
      </c>
      <c r="BM309" s="233" t="s">
        <v>604</v>
      </c>
    </row>
    <row r="310" s="14" customFormat="1">
      <c r="A310" s="14"/>
      <c r="B310" s="246"/>
      <c r="C310" s="247"/>
      <c r="D310" s="237" t="s">
        <v>165</v>
      </c>
      <c r="E310" s="248" t="s">
        <v>1</v>
      </c>
      <c r="F310" s="249" t="s">
        <v>605</v>
      </c>
      <c r="G310" s="247"/>
      <c r="H310" s="250">
        <v>3.911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6" t="s">
        <v>165</v>
      </c>
      <c r="AU310" s="256" t="s">
        <v>85</v>
      </c>
      <c r="AV310" s="14" t="s">
        <v>85</v>
      </c>
      <c r="AW310" s="14" t="s">
        <v>32</v>
      </c>
      <c r="AX310" s="14" t="s">
        <v>83</v>
      </c>
      <c r="AY310" s="256" t="s">
        <v>127</v>
      </c>
    </row>
    <row r="311" s="2" customFormat="1" ht="33" customHeight="1">
      <c r="A311" s="38"/>
      <c r="B311" s="39"/>
      <c r="C311" s="257" t="s">
        <v>606</v>
      </c>
      <c r="D311" s="257" t="s">
        <v>214</v>
      </c>
      <c r="E311" s="258" t="s">
        <v>607</v>
      </c>
      <c r="F311" s="259" t="s">
        <v>608</v>
      </c>
      <c r="G311" s="260" t="s">
        <v>99</v>
      </c>
      <c r="H311" s="261">
        <v>130.56999999999999</v>
      </c>
      <c r="I311" s="262"/>
      <c r="J311" s="263">
        <f>ROUND(I311*H311,2)</f>
        <v>0</v>
      </c>
      <c r="K311" s="264"/>
      <c r="L311" s="44"/>
      <c r="M311" s="265" t="s">
        <v>1</v>
      </c>
      <c r="N311" s="266" t="s">
        <v>40</v>
      </c>
      <c r="O311" s="91"/>
      <c r="P311" s="231">
        <f>O311*H311</f>
        <v>0</v>
      </c>
      <c r="Q311" s="231">
        <v>0.15540000000000001</v>
      </c>
      <c r="R311" s="231">
        <f>Q311*H311</f>
        <v>20.290578</v>
      </c>
      <c r="S311" s="231">
        <v>0</v>
      </c>
      <c r="T311" s="232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3" t="s">
        <v>133</v>
      </c>
      <c r="AT311" s="233" t="s">
        <v>214</v>
      </c>
      <c r="AU311" s="233" t="s">
        <v>85</v>
      </c>
      <c r="AY311" s="17" t="s">
        <v>127</v>
      </c>
      <c r="BE311" s="234">
        <f>IF(N311="základní",J311,0)</f>
        <v>0</v>
      </c>
      <c r="BF311" s="234">
        <f>IF(N311="snížená",J311,0)</f>
        <v>0</v>
      </c>
      <c r="BG311" s="234">
        <f>IF(N311="zákl. přenesená",J311,0)</f>
        <v>0</v>
      </c>
      <c r="BH311" s="234">
        <f>IF(N311="sníž. přenesená",J311,0)</f>
        <v>0</v>
      </c>
      <c r="BI311" s="234">
        <f>IF(N311="nulová",J311,0)</f>
        <v>0</v>
      </c>
      <c r="BJ311" s="17" t="s">
        <v>83</v>
      </c>
      <c r="BK311" s="234">
        <f>ROUND(I311*H311,2)</f>
        <v>0</v>
      </c>
      <c r="BL311" s="17" t="s">
        <v>133</v>
      </c>
      <c r="BM311" s="233" t="s">
        <v>609</v>
      </c>
    </row>
    <row r="312" s="14" customFormat="1">
      <c r="A312" s="14"/>
      <c r="B312" s="246"/>
      <c r="C312" s="247"/>
      <c r="D312" s="237" t="s">
        <v>165</v>
      </c>
      <c r="E312" s="248" t="s">
        <v>1</v>
      </c>
      <c r="F312" s="249" t="s">
        <v>610</v>
      </c>
      <c r="G312" s="247"/>
      <c r="H312" s="250">
        <v>130.56999999999999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165</v>
      </c>
      <c r="AU312" s="256" t="s">
        <v>85</v>
      </c>
      <c r="AV312" s="14" t="s">
        <v>85</v>
      </c>
      <c r="AW312" s="14" t="s">
        <v>32</v>
      </c>
      <c r="AX312" s="14" t="s">
        <v>83</v>
      </c>
      <c r="AY312" s="256" t="s">
        <v>127</v>
      </c>
    </row>
    <row r="313" s="2" customFormat="1" ht="24.15" customHeight="1">
      <c r="A313" s="38"/>
      <c r="B313" s="39"/>
      <c r="C313" s="220" t="s">
        <v>611</v>
      </c>
      <c r="D313" s="220" t="s">
        <v>129</v>
      </c>
      <c r="E313" s="221" t="s">
        <v>612</v>
      </c>
      <c r="F313" s="222" t="s">
        <v>613</v>
      </c>
      <c r="G313" s="223" t="s">
        <v>99</v>
      </c>
      <c r="H313" s="224">
        <v>1</v>
      </c>
      <c r="I313" s="225"/>
      <c r="J313" s="226">
        <f>ROUND(I313*H313,2)</f>
        <v>0</v>
      </c>
      <c r="K313" s="227"/>
      <c r="L313" s="228"/>
      <c r="M313" s="229" t="s">
        <v>1</v>
      </c>
      <c r="N313" s="230" t="s">
        <v>40</v>
      </c>
      <c r="O313" s="91"/>
      <c r="P313" s="231">
        <f>O313*H313</f>
        <v>0</v>
      </c>
      <c r="Q313" s="231">
        <v>0.064000000000000001</v>
      </c>
      <c r="R313" s="231">
        <f>Q313*H313</f>
        <v>0.064000000000000001</v>
      </c>
      <c r="S313" s="231">
        <v>0</v>
      </c>
      <c r="T313" s="232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3" t="s">
        <v>132</v>
      </c>
      <c r="AT313" s="233" t="s">
        <v>129</v>
      </c>
      <c r="AU313" s="233" t="s">
        <v>85</v>
      </c>
      <c r="AY313" s="17" t="s">
        <v>127</v>
      </c>
      <c r="BE313" s="234">
        <f>IF(N313="základní",J313,0)</f>
        <v>0</v>
      </c>
      <c r="BF313" s="234">
        <f>IF(N313="snížená",J313,0)</f>
        <v>0</v>
      </c>
      <c r="BG313" s="234">
        <f>IF(N313="zákl. přenesená",J313,0)</f>
        <v>0</v>
      </c>
      <c r="BH313" s="234">
        <f>IF(N313="sníž. přenesená",J313,0)</f>
        <v>0</v>
      </c>
      <c r="BI313" s="234">
        <f>IF(N313="nulová",J313,0)</f>
        <v>0</v>
      </c>
      <c r="BJ313" s="17" t="s">
        <v>83</v>
      </c>
      <c r="BK313" s="234">
        <f>ROUND(I313*H313,2)</f>
        <v>0</v>
      </c>
      <c r="BL313" s="17" t="s">
        <v>133</v>
      </c>
      <c r="BM313" s="233" t="s">
        <v>614</v>
      </c>
    </row>
    <row r="314" s="2" customFormat="1" ht="21.75" customHeight="1">
      <c r="A314" s="38"/>
      <c r="B314" s="39"/>
      <c r="C314" s="220" t="s">
        <v>615</v>
      </c>
      <c r="D314" s="220" t="s">
        <v>129</v>
      </c>
      <c r="E314" s="221" t="s">
        <v>616</v>
      </c>
      <c r="F314" s="222" t="s">
        <v>617</v>
      </c>
      <c r="G314" s="223" t="s">
        <v>163</v>
      </c>
      <c r="H314" s="224">
        <v>2.3100000000000001</v>
      </c>
      <c r="I314" s="225"/>
      <c r="J314" s="226">
        <f>ROUND(I314*H314,2)</f>
        <v>0</v>
      </c>
      <c r="K314" s="227"/>
      <c r="L314" s="228"/>
      <c r="M314" s="229" t="s">
        <v>1</v>
      </c>
      <c r="N314" s="230" t="s">
        <v>40</v>
      </c>
      <c r="O314" s="91"/>
      <c r="P314" s="231">
        <f>O314*H314</f>
        <v>0</v>
      </c>
      <c r="Q314" s="231">
        <v>0.051499999999999997</v>
      </c>
      <c r="R314" s="231">
        <f>Q314*H314</f>
        <v>0.118965</v>
      </c>
      <c r="S314" s="231">
        <v>0</v>
      </c>
      <c r="T314" s="232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3" t="s">
        <v>132</v>
      </c>
      <c r="AT314" s="233" t="s">
        <v>129</v>
      </c>
      <c r="AU314" s="233" t="s">
        <v>85</v>
      </c>
      <c r="AY314" s="17" t="s">
        <v>127</v>
      </c>
      <c r="BE314" s="234">
        <f>IF(N314="základní",J314,0)</f>
        <v>0</v>
      </c>
      <c r="BF314" s="234">
        <f>IF(N314="snížená",J314,0)</f>
        <v>0</v>
      </c>
      <c r="BG314" s="234">
        <f>IF(N314="zákl. přenesená",J314,0)</f>
        <v>0</v>
      </c>
      <c r="BH314" s="234">
        <f>IF(N314="sníž. přenesená",J314,0)</f>
        <v>0</v>
      </c>
      <c r="BI314" s="234">
        <f>IF(N314="nulová",J314,0)</f>
        <v>0</v>
      </c>
      <c r="BJ314" s="17" t="s">
        <v>83</v>
      </c>
      <c r="BK314" s="234">
        <f>ROUND(I314*H314,2)</f>
        <v>0</v>
      </c>
      <c r="BL314" s="17" t="s">
        <v>133</v>
      </c>
      <c r="BM314" s="233" t="s">
        <v>618</v>
      </c>
    </row>
    <row r="315" s="13" customFormat="1">
      <c r="A315" s="13"/>
      <c r="B315" s="235"/>
      <c r="C315" s="236"/>
      <c r="D315" s="237" t="s">
        <v>165</v>
      </c>
      <c r="E315" s="238" t="s">
        <v>1</v>
      </c>
      <c r="F315" s="239" t="s">
        <v>296</v>
      </c>
      <c r="G315" s="236"/>
      <c r="H315" s="238" t="s">
        <v>1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165</v>
      </c>
      <c r="AU315" s="245" t="s">
        <v>85</v>
      </c>
      <c r="AV315" s="13" t="s">
        <v>83</v>
      </c>
      <c r="AW315" s="13" t="s">
        <v>32</v>
      </c>
      <c r="AX315" s="13" t="s">
        <v>75</v>
      </c>
      <c r="AY315" s="245" t="s">
        <v>127</v>
      </c>
    </row>
    <row r="316" s="13" customFormat="1">
      <c r="A316" s="13"/>
      <c r="B316" s="235"/>
      <c r="C316" s="236"/>
      <c r="D316" s="237" t="s">
        <v>165</v>
      </c>
      <c r="E316" s="238" t="s">
        <v>1</v>
      </c>
      <c r="F316" s="239" t="s">
        <v>545</v>
      </c>
      <c r="G316" s="236"/>
      <c r="H316" s="238" t="s">
        <v>1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165</v>
      </c>
      <c r="AU316" s="245" t="s">
        <v>85</v>
      </c>
      <c r="AV316" s="13" t="s">
        <v>83</v>
      </c>
      <c r="AW316" s="13" t="s">
        <v>32</v>
      </c>
      <c r="AX316" s="13" t="s">
        <v>75</v>
      </c>
      <c r="AY316" s="245" t="s">
        <v>127</v>
      </c>
    </row>
    <row r="317" s="14" customFormat="1">
      <c r="A317" s="14"/>
      <c r="B317" s="246"/>
      <c r="C317" s="247"/>
      <c r="D317" s="237" t="s">
        <v>165</v>
      </c>
      <c r="E317" s="248" t="s">
        <v>230</v>
      </c>
      <c r="F317" s="249" t="s">
        <v>619</v>
      </c>
      <c r="G317" s="247"/>
      <c r="H317" s="250">
        <v>2.2000000000000002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165</v>
      </c>
      <c r="AU317" s="256" t="s">
        <v>85</v>
      </c>
      <c r="AV317" s="14" t="s">
        <v>85</v>
      </c>
      <c r="AW317" s="14" t="s">
        <v>32</v>
      </c>
      <c r="AX317" s="14" t="s">
        <v>83</v>
      </c>
      <c r="AY317" s="256" t="s">
        <v>127</v>
      </c>
    </row>
    <row r="318" s="14" customFormat="1">
      <c r="A318" s="14"/>
      <c r="B318" s="246"/>
      <c r="C318" s="247"/>
      <c r="D318" s="237" t="s">
        <v>165</v>
      </c>
      <c r="E318" s="247"/>
      <c r="F318" s="249" t="s">
        <v>620</v>
      </c>
      <c r="G318" s="247"/>
      <c r="H318" s="250">
        <v>2.3100000000000001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6" t="s">
        <v>165</v>
      </c>
      <c r="AU318" s="256" t="s">
        <v>85</v>
      </c>
      <c r="AV318" s="14" t="s">
        <v>85</v>
      </c>
      <c r="AW318" s="14" t="s">
        <v>4</v>
      </c>
      <c r="AX318" s="14" t="s">
        <v>83</v>
      </c>
      <c r="AY318" s="256" t="s">
        <v>127</v>
      </c>
    </row>
    <row r="319" s="2" customFormat="1" ht="16.5" customHeight="1">
      <c r="A319" s="38"/>
      <c r="B319" s="39"/>
      <c r="C319" s="220" t="s">
        <v>621</v>
      </c>
      <c r="D319" s="220" t="s">
        <v>129</v>
      </c>
      <c r="E319" s="221" t="s">
        <v>622</v>
      </c>
      <c r="F319" s="222" t="s">
        <v>623</v>
      </c>
      <c r="G319" s="223" t="s">
        <v>163</v>
      </c>
      <c r="H319" s="224">
        <v>133.739</v>
      </c>
      <c r="I319" s="225"/>
      <c r="J319" s="226">
        <f>ROUND(I319*H319,2)</f>
        <v>0</v>
      </c>
      <c r="K319" s="227"/>
      <c r="L319" s="228"/>
      <c r="M319" s="229" t="s">
        <v>1</v>
      </c>
      <c r="N319" s="230" t="s">
        <v>40</v>
      </c>
      <c r="O319" s="91"/>
      <c r="P319" s="231">
        <f>O319*H319</f>
        <v>0</v>
      </c>
      <c r="Q319" s="231">
        <v>0.10199999999999999</v>
      </c>
      <c r="R319" s="231">
        <f>Q319*H319</f>
        <v>13.641378</v>
      </c>
      <c r="S319" s="231">
        <v>0</v>
      </c>
      <c r="T319" s="232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3" t="s">
        <v>132</v>
      </c>
      <c r="AT319" s="233" t="s">
        <v>129</v>
      </c>
      <c r="AU319" s="233" t="s">
        <v>85</v>
      </c>
      <c r="AY319" s="17" t="s">
        <v>127</v>
      </c>
      <c r="BE319" s="234">
        <f>IF(N319="základní",J319,0)</f>
        <v>0</v>
      </c>
      <c r="BF319" s="234">
        <f>IF(N319="snížená",J319,0)</f>
        <v>0</v>
      </c>
      <c r="BG319" s="234">
        <f>IF(N319="zákl. přenesená",J319,0)</f>
        <v>0</v>
      </c>
      <c r="BH319" s="234">
        <f>IF(N319="sníž. přenesená",J319,0)</f>
        <v>0</v>
      </c>
      <c r="BI319" s="234">
        <f>IF(N319="nulová",J319,0)</f>
        <v>0</v>
      </c>
      <c r="BJ319" s="17" t="s">
        <v>83</v>
      </c>
      <c r="BK319" s="234">
        <f>ROUND(I319*H319,2)</f>
        <v>0</v>
      </c>
      <c r="BL319" s="17" t="s">
        <v>133</v>
      </c>
      <c r="BM319" s="233" t="s">
        <v>624</v>
      </c>
    </row>
    <row r="320" s="13" customFormat="1">
      <c r="A320" s="13"/>
      <c r="B320" s="235"/>
      <c r="C320" s="236"/>
      <c r="D320" s="237" t="s">
        <v>165</v>
      </c>
      <c r="E320" s="238" t="s">
        <v>1</v>
      </c>
      <c r="F320" s="239" t="s">
        <v>296</v>
      </c>
      <c r="G320" s="236"/>
      <c r="H320" s="238" t="s">
        <v>1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165</v>
      </c>
      <c r="AU320" s="245" t="s">
        <v>85</v>
      </c>
      <c r="AV320" s="13" t="s">
        <v>83</v>
      </c>
      <c r="AW320" s="13" t="s">
        <v>32</v>
      </c>
      <c r="AX320" s="13" t="s">
        <v>75</v>
      </c>
      <c r="AY320" s="245" t="s">
        <v>127</v>
      </c>
    </row>
    <row r="321" s="13" customFormat="1">
      <c r="A321" s="13"/>
      <c r="B321" s="235"/>
      <c r="C321" s="236"/>
      <c r="D321" s="237" t="s">
        <v>165</v>
      </c>
      <c r="E321" s="238" t="s">
        <v>1</v>
      </c>
      <c r="F321" s="239" t="s">
        <v>545</v>
      </c>
      <c r="G321" s="236"/>
      <c r="H321" s="238" t="s">
        <v>1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165</v>
      </c>
      <c r="AU321" s="245" t="s">
        <v>85</v>
      </c>
      <c r="AV321" s="13" t="s">
        <v>83</v>
      </c>
      <c r="AW321" s="13" t="s">
        <v>32</v>
      </c>
      <c r="AX321" s="13" t="s">
        <v>75</v>
      </c>
      <c r="AY321" s="245" t="s">
        <v>127</v>
      </c>
    </row>
    <row r="322" s="14" customFormat="1">
      <c r="A322" s="14"/>
      <c r="B322" s="246"/>
      <c r="C322" s="247"/>
      <c r="D322" s="237" t="s">
        <v>165</v>
      </c>
      <c r="E322" s="248" t="s">
        <v>232</v>
      </c>
      <c r="F322" s="249" t="s">
        <v>625</v>
      </c>
      <c r="G322" s="247"/>
      <c r="H322" s="250">
        <v>127.37000000000001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165</v>
      </c>
      <c r="AU322" s="256" t="s">
        <v>85</v>
      </c>
      <c r="AV322" s="14" t="s">
        <v>85</v>
      </c>
      <c r="AW322" s="14" t="s">
        <v>32</v>
      </c>
      <c r="AX322" s="14" t="s">
        <v>83</v>
      </c>
      <c r="AY322" s="256" t="s">
        <v>127</v>
      </c>
    </row>
    <row r="323" s="14" customFormat="1">
      <c r="A323" s="14"/>
      <c r="B323" s="246"/>
      <c r="C323" s="247"/>
      <c r="D323" s="237" t="s">
        <v>165</v>
      </c>
      <c r="E323" s="247"/>
      <c r="F323" s="249" t="s">
        <v>626</v>
      </c>
      <c r="G323" s="247"/>
      <c r="H323" s="250">
        <v>133.739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6" t="s">
        <v>165</v>
      </c>
      <c r="AU323" s="256" t="s">
        <v>85</v>
      </c>
      <c r="AV323" s="14" t="s">
        <v>85</v>
      </c>
      <c r="AW323" s="14" t="s">
        <v>4</v>
      </c>
      <c r="AX323" s="14" t="s">
        <v>83</v>
      </c>
      <c r="AY323" s="256" t="s">
        <v>127</v>
      </c>
    </row>
    <row r="324" s="2" customFormat="1" ht="24.15" customHeight="1">
      <c r="A324" s="38"/>
      <c r="B324" s="39"/>
      <c r="C324" s="257" t="s">
        <v>627</v>
      </c>
      <c r="D324" s="257" t="s">
        <v>214</v>
      </c>
      <c r="E324" s="258" t="s">
        <v>628</v>
      </c>
      <c r="F324" s="259" t="s">
        <v>629</v>
      </c>
      <c r="G324" s="260" t="s">
        <v>99</v>
      </c>
      <c r="H324" s="261">
        <v>27.760000000000002</v>
      </c>
      <c r="I324" s="262"/>
      <c r="J324" s="263">
        <f>ROUND(I324*H324,2)</f>
        <v>0</v>
      </c>
      <c r="K324" s="264"/>
      <c r="L324" s="44"/>
      <c r="M324" s="265" t="s">
        <v>1</v>
      </c>
      <c r="N324" s="266" t="s">
        <v>40</v>
      </c>
      <c r="O324" s="91"/>
      <c r="P324" s="231">
        <f>O324*H324</f>
        <v>0</v>
      </c>
      <c r="Q324" s="231">
        <v>0</v>
      </c>
      <c r="R324" s="231">
        <f>Q324*H324</f>
        <v>0</v>
      </c>
      <c r="S324" s="231">
        <v>0</v>
      </c>
      <c r="T324" s="23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3" t="s">
        <v>133</v>
      </c>
      <c r="AT324" s="233" t="s">
        <v>214</v>
      </c>
      <c r="AU324" s="233" t="s">
        <v>85</v>
      </c>
      <c r="AY324" s="17" t="s">
        <v>127</v>
      </c>
      <c r="BE324" s="234">
        <f>IF(N324="základní",J324,0)</f>
        <v>0</v>
      </c>
      <c r="BF324" s="234">
        <f>IF(N324="snížená",J324,0)</f>
        <v>0</v>
      </c>
      <c r="BG324" s="234">
        <f>IF(N324="zákl. přenesená",J324,0)</f>
        <v>0</v>
      </c>
      <c r="BH324" s="234">
        <f>IF(N324="sníž. přenesená",J324,0)</f>
        <v>0</v>
      </c>
      <c r="BI324" s="234">
        <f>IF(N324="nulová",J324,0)</f>
        <v>0</v>
      </c>
      <c r="BJ324" s="17" t="s">
        <v>83</v>
      </c>
      <c r="BK324" s="234">
        <f>ROUND(I324*H324,2)</f>
        <v>0</v>
      </c>
      <c r="BL324" s="17" t="s">
        <v>133</v>
      </c>
      <c r="BM324" s="233" t="s">
        <v>630</v>
      </c>
    </row>
    <row r="325" s="14" customFormat="1">
      <c r="A325" s="14"/>
      <c r="B325" s="246"/>
      <c r="C325" s="247"/>
      <c r="D325" s="237" t="s">
        <v>165</v>
      </c>
      <c r="E325" s="248" t="s">
        <v>1</v>
      </c>
      <c r="F325" s="249" t="s">
        <v>248</v>
      </c>
      <c r="G325" s="247"/>
      <c r="H325" s="250">
        <v>27.760000000000002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165</v>
      </c>
      <c r="AU325" s="256" t="s">
        <v>85</v>
      </c>
      <c r="AV325" s="14" t="s">
        <v>85</v>
      </c>
      <c r="AW325" s="14" t="s">
        <v>32</v>
      </c>
      <c r="AX325" s="14" t="s">
        <v>83</v>
      </c>
      <c r="AY325" s="256" t="s">
        <v>127</v>
      </c>
    </row>
    <row r="326" s="2" customFormat="1" ht="21.75" customHeight="1">
      <c r="A326" s="38"/>
      <c r="B326" s="39"/>
      <c r="C326" s="257" t="s">
        <v>631</v>
      </c>
      <c r="D326" s="257" t="s">
        <v>214</v>
      </c>
      <c r="E326" s="258" t="s">
        <v>632</v>
      </c>
      <c r="F326" s="259" t="s">
        <v>633</v>
      </c>
      <c r="G326" s="260" t="s">
        <v>99</v>
      </c>
      <c r="H326" s="261">
        <v>27.760000000000002</v>
      </c>
      <c r="I326" s="262"/>
      <c r="J326" s="263">
        <f>ROUND(I326*H326,2)</f>
        <v>0</v>
      </c>
      <c r="K326" s="264"/>
      <c r="L326" s="44"/>
      <c r="M326" s="265" t="s">
        <v>1</v>
      </c>
      <c r="N326" s="266" t="s">
        <v>40</v>
      </c>
      <c r="O326" s="91"/>
      <c r="P326" s="231">
        <f>O326*H326</f>
        <v>0</v>
      </c>
      <c r="Q326" s="231">
        <v>0</v>
      </c>
      <c r="R326" s="231">
        <f>Q326*H326</f>
        <v>0</v>
      </c>
      <c r="S326" s="231">
        <v>0</v>
      </c>
      <c r="T326" s="23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3" t="s">
        <v>133</v>
      </c>
      <c r="AT326" s="233" t="s">
        <v>214</v>
      </c>
      <c r="AU326" s="233" t="s">
        <v>85</v>
      </c>
      <c r="AY326" s="17" t="s">
        <v>127</v>
      </c>
      <c r="BE326" s="234">
        <f>IF(N326="základní",J326,0)</f>
        <v>0</v>
      </c>
      <c r="BF326" s="234">
        <f>IF(N326="snížená",J326,0)</f>
        <v>0</v>
      </c>
      <c r="BG326" s="234">
        <f>IF(N326="zákl. přenesená",J326,0)</f>
        <v>0</v>
      </c>
      <c r="BH326" s="234">
        <f>IF(N326="sníž. přenesená",J326,0)</f>
        <v>0</v>
      </c>
      <c r="BI326" s="234">
        <f>IF(N326="nulová",J326,0)</f>
        <v>0</v>
      </c>
      <c r="BJ326" s="17" t="s">
        <v>83</v>
      </c>
      <c r="BK326" s="234">
        <f>ROUND(I326*H326,2)</f>
        <v>0</v>
      </c>
      <c r="BL326" s="17" t="s">
        <v>133</v>
      </c>
      <c r="BM326" s="233" t="s">
        <v>634</v>
      </c>
    </row>
    <row r="327" s="13" customFormat="1">
      <c r="A327" s="13"/>
      <c r="B327" s="235"/>
      <c r="C327" s="236"/>
      <c r="D327" s="237" t="s">
        <v>165</v>
      </c>
      <c r="E327" s="238" t="s">
        <v>1</v>
      </c>
      <c r="F327" s="239" t="s">
        <v>296</v>
      </c>
      <c r="G327" s="236"/>
      <c r="H327" s="238" t="s">
        <v>1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165</v>
      </c>
      <c r="AU327" s="245" t="s">
        <v>85</v>
      </c>
      <c r="AV327" s="13" t="s">
        <v>83</v>
      </c>
      <c r="AW327" s="13" t="s">
        <v>32</v>
      </c>
      <c r="AX327" s="13" t="s">
        <v>75</v>
      </c>
      <c r="AY327" s="245" t="s">
        <v>127</v>
      </c>
    </row>
    <row r="328" s="14" customFormat="1">
      <c r="A328" s="14"/>
      <c r="B328" s="246"/>
      <c r="C328" s="247"/>
      <c r="D328" s="237" t="s">
        <v>165</v>
      </c>
      <c r="E328" s="248" t="s">
        <v>248</v>
      </c>
      <c r="F328" s="249" t="s">
        <v>635</v>
      </c>
      <c r="G328" s="247"/>
      <c r="H328" s="250">
        <v>27.760000000000002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165</v>
      </c>
      <c r="AU328" s="256" t="s">
        <v>85</v>
      </c>
      <c r="AV328" s="14" t="s">
        <v>85</v>
      </c>
      <c r="AW328" s="14" t="s">
        <v>32</v>
      </c>
      <c r="AX328" s="14" t="s">
        <v>83</v>
      </c>
      <c r="AY328" s="256" t="s">
        <v>127</v>
      </c>
    </row>
    <row r="329" s="2" customFormat="1" ht="16.5" customHeight="1">
      <c r="A329" s="38"/>
      <c r="B329" s="39"/>
      <c r="C329" s="257" t="s">
        <v>636</v>
      </c>
      <c r="D329" s="257" t="s">
        <v>214</v>
      </c>
      <c r="E329" s="258" t="s">
        <v>637</v>
      </c>
      <c r="F329" s="259" t="s">
        <v>638</v>
      </c>
      <c r="G329" s="260" t="s">
        <v>228</v>
      </c>
      <c r="H329" s="261">
        <v>616.20000000000005</v>
      </c>
      <c r="I329" s="262"/>
      <c r="J329" s="263">
        <f>ROUND(I329*H329,2)</f>
        <v>0</v>
      </c>
      <c r="K329" s="264"/>
      <c r="L329" s="44"/>
      <c r="M329" s="265" t="s">
        <v>1</v>
      </c>
      <c r="N329" s="266" t="s">
        <v>40</v>
      </c>
      <c r="O329" s="91"/>
      <c r="P329" s="231">
        <f>O329*H329</f>
        <v>0</v>
      </c>
      <c r="Q329" s="231">
        <v>0</v>
      </c>
      <c r="R329" s="231">
        <f>Q329*H329</f>
        <v>0</v>
      </c>
      <c r="S329" s="231">
        <v>0.02</v>
      </c>
      <c r="T329" s="232">
        <f>S329*H329</f>
        <v>12.324000000000002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3" t="s">
        <v>133</v>
      </c>
      <c r="AT329" s="233" t="s">
        <v>214</v>
      </c>
      <c r="AU329" s="233" t="s">
        <v>85</v>
      </c>
      <c r="AY329" s="17" t="s">
        <v>127</v>
      </c>
      <c r="BE329" s="234">
        <f>IF(N329="základní",J329,0)</f>
        <v>0</v>
      </c>
      <c r="BF329" s="234">
        <f>IF(N329="snížená",J329,0)</f>
        <v>0</v>
      </c>
      <c r="BG329" s="234">
        <f>IF(N329="zákl. přenesená",J329,0)</f>
        <v>0</v>
      </c>
      <c r="BH329" s="234">
        <f>IF(N329="sníž. přenesená",J329,0)</f>
        <v>0</v>
      </c>
      <c r="BI329" s="234">
        <f>IF(N329="nulová",J329,0)</f>
        <v>0</v>
      </c>
      <c r="BJ329" s="17" t="s">
        <v>83</v>
      </c>
      <c r="BK329" s="234">
        <f>ROUND(I329*H329,2)</f>
        <v>0</v>
      </c>
      <c r="BL329" s="17" t="s">
        <v>133</v>
      </c>
      <c r="BM329" s="233" t="s">
        <v>639</v>
      </c>
    </row>
    <row r="330" s="14" customFormat="1">
      <c r="A330" s="14"/>
      <c r="B330" s="246"/>
      <c r="C330" s="247"/>
      <c r="D330" s="237" t="s">
        <v>165</v>
      </c>
      <c r="E330" s="248" t="s">
        <v>1</v>
      </c>
      <c r="F330" s="249" t="s">
        <v>427</v>
      </c>
      <c r="G330" s="247"/>
      <c r="H330" s="250">
        <v>616.20000000000005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165</v>
      </c>
      <c r="AU330" s="256" t="s">
        <v>85</v>
      </c>
      <c r="AV330" s="14" t="s">
        <v>85</v>
      </c>
      <c r="AW330" s="14" t="s">
        <v>32</v>
      </c>
      <c r="AX330" s="14" t="s">
        <v>83</v>
      </c>
      <c r="AY330" s="256" t="s">
        <v>127</v>
      </c>
    </row>
    <row r="331" s="12" customFormat="1" ht="22.8" customHeight="1">
      <c r="A331" s="12"/>
      <c r="B331" s="204"/>
      <c r="C331" s="205"/>
      <c r="D331" s="206" t="s">
        <v>74</v>
      </c>
      <c r="E331" s="218" t="s">
        <v>640</v>
      </c>
      <c r="F331" s="218" t="s">
        <v>641</v>
      </c>
      <c r="G331" s="205"/>
      <c r="H331" s="205"/>
      <c r="I331" s="208"/>
      <c r="J331" s="219">
        <f>BK331</f>
        <v>0</v>
      </c>
      <c r="K331" s="205"/>
      <c r="L331" s="210"/>
      <c r="M331" s="211"/>
      <c r="N331" s="212"/>
      <c r="O331" s="212"/>
      <c r="P331" s="213">
        <f>SUM(P332:P341)</f>
        <v>0</v>
      </c>
      <c r="Q331" s="212"/>
      <c r="R331" s="213">
        <f>SUM(R332:R341)</f>
        <v>0</v>
      </c>
      <c r="S331" s="212"/>
      <c r="T331" s="214">
        <f>SUM(T332:T341)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5" t="s">
        <v>83</v>
      </c>
      <c r="AT331" s="216" t="s">
        <v>74</v>
      </c>
      <c r="AU331" s="216" t="s">
        <v>83</v>
      </c>
      <c r="AY331" s="215" t="s">
        <v>127</v>
      </c>
      <c r="BK331" s="217">
        <f>SUM(BK332:BK341)</f>
        <v>0</v>
      </c>
    </row>
    <row r="332" s="2" customFormat="1" ht="16.5" customHeight="1">
      <c r="A332" s="38"/>
      <c r="B332" s="39"/>
      <c r="C332" s="257" t="s">
        <v>642</v>
      </c>
      <c r="D332" s="257" t="s">
        <v>214</v>
      </c>
      <c r="E332" s="258" t="s">
        <v>643</v>
      </c>
      <c r="F332" s="259" t="s">
        <v>644</v>
      </c>
      <c r="G332" s="260" t="s">
        <v>390</v>
      </c>
      <c r="H332" s="261">
        <v>323.548</v>
      </c>
      <c r="I332" s="262"/>
      <c r="J332" s="263">
        <f>ROUND(I332*H332,2)</f>
        <v>0</v>
      </c>
      <c r="K332" s="264"/>
      <c r="L332" s="44"/>
      <c r="M332" s="265" t="s">
        <v>1</v>
      </c>
      <c r="N332" s="266" t="s">
        <v>40</v>
      </c>
      <c r="O332" s="91"/>
      <c r="P332" s="231">
        <f>O332*H332</f>
        <v>0</v>
      </c>
      <c r="Q332" s="231">
        <v>0</v>
      </c>
      <c r="R332" s="231">
        <f>Q332*H332</f>
        <v>0</v>
      </c>
      <c r="S332" s="231">
        <v>0</v>
      </c>
      <c r="T332" s="232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3" t="s">
        <v>133</v>
      </c>
      <c r="AT332" s="233" t="s">
        <v>214</v>
      </c>
      <c r="AU332" s="233" t="s">
        <v>85</v>
      </c>
      <c r="AY332" s="17" t="s">
        <v>127</v>
      </c>
      <c r="BE332" s="234">
        <f>IF(N332="základní",J332,0)</f>
        <v>0</v>
      </c>
      <c r="BF332" s="234">
        <f>IF(N332="snížená",J332,0)</f>
        <v>0</v>
      </c>
      <c r="BG332" s="234">
        <f>IF(N332="zákl. přenesená",J332,0)</f>
        <v>0</v>
      </c>
      <c r="BH332" s="234">
        <f>IF(N332="sníž. přenesená",J332,0)</f>
        <v>0</v>
      </c>
      <c r="BI332" s="234">
        <f>IF(N332="nulová",J332,0)</f>
        <v>0</v>
      </c>
      <c r="BJ332" s="17" t="s">
        <v>83</v>
      </c>
      <c r="BK332" s="234">
        <f>ROUND(I332*H332,2)</f>
        <v>0</v>
      </c>
      <c r="BL332" s="17" t="s">
        <v>133</v>
      </c>
      <c r="BM332" s="233" t="s">
        <v>645</v>
      </c>
    </row>
    <row r="333" s="2" customFormat="1" ht="24.15" customHeight="1">
      <c r="A333" s="38"/>
      <c r="B333" s="39"/>
      <c r="C333" s="257" t="s">
        <v>267</v>
      </c>
      <c r="D333" s="257" t="s">
        <v>214</v>
      </c>
      <c r="E333" s="258" t="s">
        <v>646</v>
      </c>
      <c r="F333" s="259" t="s">
        <v>647</v>
      </c>
      <c r="G333" s="260" t="s">
        <v>390</v>
      </c>
      <c r="H333" s="261">
        <v>323.548</v>
      </c>
      <c r="I333" s="262"/>
      <c r="J333" s="263">
        <f>ROUND(I333*H333,2)</f>
        <v>0</v>
      </c>
      <c r="K333" s="264"/>
      <c r="L333" s="44"/>
      <c r="M333" s="265" t="s">
        <v>1</v>
      </c>
      <c r="N333" s="266" t="s">
        <v>40</v>
      </c>
      <c r="O333" s="91"/>
      <c r="P333" s="231">
        <f>O333*H333</f>
        <v>0</v>
      </c>
      <c r="Q333" s="231">
        <v>0</v>
      </c>
      <c r="R333" s="231">
        <f>Q333*H333</f>
        <v>0</v>
      </c>
      <c r="S333" s="231">
        <v>0</v>
      </c>
      <c r="T333" s="23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3" t="s">
        <v>133</v>
      </c>
      <c r="AT333" s="233" t="s">
        <v>214</v>
      </c>
      <c r="AU333" s="233" t="s">
        <v>85</v>
      </c>
      <c r="AY333" s="17" t="s">
        <v>127</v>
      </c>
      <c r="BE333" s="234">
        <f>IF(N333="základní",J333,0)</f>
        <v>0</v>
      </c>
      <c r="BF333" s="234">
        <f>IF(N333="snížená",J333,0)</f>
        <v>0</v>
      </c>
      <c r="BG333" s="234">
        <f>IF(N333="zákl. přenesená",J333,0)</f>
        <v>0</v>
      </c>
      <c r="BH333" s="234">
        <f>IF(N333="sníž. přenesená",J333,0)</f>
        <v>0</v>
      </c>
      <c r="BI333" s="234">
        <f>IF(N333="nulová",J333,0)</f>
        <v>0</v>
      </c>
      <c r="BJ333" s="17" t="s">
        <v>83</v>
      </c>
      <c r="BK333" s="234">
        <f>ROUND(I333*H333,2)</f>
        <v>0</v>
      </c>
      <c r="BL333" s="17" t="s">
        <v>133</v>
      </c>
      <c r="BM333" s="233" t="s">
        <v>648</v>
      </c>
    </row>
    <row r="334" s="2" customFormat="1" ht="24.15" customHeight="1">
      <c r="A334" s="38"/>
      <c r="B334" s="39"/>
      <c r="C334" s="257" t="s">
        <v>649</v>
      </c>
      <c r="D334" s="257" t="s">
        <v>214</v>
      </c>
      <c r="E334" s="258" t="s">
        <v>650</v>
      </c>
      <c r="F334" s="259" t="s">
        <v>651</v>
      </c>
      <c r="G334" s="260" t="s">
        <v>390</v>
      </c>
      <c r="H334" s="261">
        <v>7765.152</v>
      </c>
      <c r="I334" s="262"/>
      <c r="J334" s="263">
        <f>ROUND(I334*H334,2)</f>
        <v>0</v>
      </c>
      <c r="K334" s="264"/>
      <c r="L334" s="44"/>
      <c r="M334" s="265" t="s">
        <v>1</v>
      </c>
      <c r="N334" s="266" t="s">
        <v>40</v>
      </c>
      <c r="O334" s="91"/>
      <c r="P334" s="231">
        <f>O334*H334</f>
        <v>0</v>
      </c>
      <c r="Q334" s="231">
        <v>0</v>
      </c>
      <c r="R334" s="231">
        <f>Q334*H334</f>
        <v>0</v>
      </c>
      <c r="S334" s="231">
        <v>0</v>
      </c>
      <c r="T334" s="232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3" t="s">
        <v>133</v>
      </c>
      <c r="AT334" s="233" t="s">
        <v>214</v>
      </c>
      <c r="AU334" s="233" t="s">
        <v>85</v>
      </c>
      <c r="AY334" s="17" t="s">
        <v>127</v>
      </c>
      <c r="BE334" s="234">
        <f>IF(N334="základní",J334,0)</f>
        <v>0</v>
      </c>
      <c r="BF334" s="234">
        <f>IF(N334="snížená",J334,0)</f>
        <v>0</v>
      </c>
      <c r="BG334" s="234">
        <f>IF(N334="zákl. přenesená",J334,0)</f>
        <v>0</v>
      </c>
      <c r="BH334" s="234">
        <f>IF(N334="sníž. přenesená",J334,0)</f>
        <v>0</v>
      </c>
      <c r="BI334" s="234">
        <f>IF(N334="nulová",J334,0)</f>
        <v>0</v>
      </c>
      <c r="BJ334" s="17" t="s">
        <v>83</v>
      </c>
      <c r="BK334" s="234">
        <f>ROUND(I334*H334,2)</f>
        <v>0</v>
      </c>
      <c r="BL334" s="17" t="s">
        <v>133</v>
      </c>
      <c r="BM334" s="233" t="s">
        <v>652</v>
      </c>
    </row>
    <row r="335" s="14" customFormat="1">
      <c r="A335" s="14"/>
      <c r="B335" s="246"/>
      <c r="C335" s="247"/>
      <c r="D335" s="237" t="s">
        <v>165</v>
      </c>
      <c r="E335" s="247"/>
      <c r="F335" s="249" t="s">
        <v>653</v>
      </c>
      <c r="G335" s="247"/>
      <c r="H335" s="250">
        <v>7765.152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165</v>
      </c>
      <c r="AU335" s="256" t="s">
        <v>85</v>
      </c>
      <c r="AV335" s="14" t="s">
        <v>85</v>
      </c>
      <c r="AW335" s="14" t="s">
        <v>4</v>
      </c>
      <c r="AX335" s="14" t="s">
        <v>83</v>
      </c>
      <c r="AY335" s="256" t="s">
        <v>127</v>
      </c>
    </row>
    <row r="336" s="2" customFormat="1" ht="33" customHeight="1">
      <c r="A336" s="38"/>
      <c r="B336" s="39"/>
      <c r="C336" s="257" t="s">
        <v>654</v>
      </c>
      <c r="D336" s="257" t="s">
        <v>214</v>
      </c>
      <c r="E336" s="258" t="s">
        <v>655</v>
      </c>
      <c r="F336" s="259" t="s">
        <v>656</v>
      </c>
      <c r="G336" s="260" t="s">
        <v>390</v>
      </c>
      <c r="H336" s="261">
        <v>48.985999999999997</v>
      </c>
      <c r="I336" s="262"/>
      <c r="J336" s="263">
        <f>ROUND(I336*H336,2)</f>
        <v>0</v>
      </c>
      <c r="K336" s="264"/>
      <c r="L336" s="44"/>
      <c r="M336" s="265" t="s">
        <v>1</v>
      </c>
      <c r="N336" s="266" t="s">
        <v>40</v>
      </c>
      <c r="O336" s="91"/>
      <c r="P336" s="231">
        <f>O336*H336</f>
        <v>0</v>
      </c>
      <c r="Q336" s="231">
        <v>0</v>
      </c>
      <c r="R336" s="231">
        <f>Q336*H336</f>
        <v>0</v>
      </c>
      <c r="S336" s="231">
        <v>0</v>
      </c>
      <c r="T336" s="23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3" t="s">
        <v>133</v>
      </c>
      <c r="AT336" s="233" t="s">
        <v>214</v>
      </c>
      <c r="AU336" s="233" t="s">
        <v>85</v>
      </c>
      <c r="AY336" s="17" t="s">
        <v>127</v>
      </c>
      <c r="BE336" s="234">
        <f>IF(N336="základní",J336,0)</f>
        <v>0</v>
      </c>
      <c r="BF336" s="234">
        <f>IF(N336="snížená",J336,0)</f>
        <v>0</v>
      </c>
      <c r="BG336" s="234">
        <f>IF(N336="zákl. přenesená",J336,0)</f>
        <v>0</v>
      </c>
      <c r="BH336" s="234">
        <f>IF(N336="sníž. přenesená",J336,0)</f>
        <v>0</v>
      </c>
      <c r="BI336" s="234">
        <f>IF(N336="nulová",J336,0)</f>
        <v>0</v>
      </c>
      <c r="BJ336" s="17" t="s">
        <v>83</v>
      </c>
      <c r="BK336" s="234">
        <f>ROUND(I336*H336,2)</f>
        <v>0</v>
      </c>
      <c r="BL336" s="17" t="s">
        <v>133</v>
      </c>
      <c r="BM336" s="233" t="s">
        <v>657</v>
      </c>
    </row>
    <row r="337" s="14" customFormat="1">
      <c r="A337" s="14"/>
      <c r="B337" s="246"/>
      <c r="C337" s="247"/>
      <c r="D337" s="237" t="s">
        <v>165</v>
      </c>
      <c r="E337" s="248" t="s">
        <v>1</v>
      </c>
      <c r="F337" s="249" t="s">
        <v>658</v>
      </c>
      <c r="G337" s="247"/>
      <c r="H337" s="250">
        <v>48.985999999999997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165</v>
      </c>
      <c r="AU337" s="256" t="s">
        <v>85</v>
      </c>
      <c r="AV337" s="14" t="s">
        <v>85</v>
      </c>
      <c r="AW337" s="14" t="s">
        <v>32</v>
      </c>
      <c r="AX337" s="14" t="s">
        <v>83</v>
      </c>
      <c r="AY337" s="256" t="s">
        <v>127</v>
      </c>
    </row>
    <row r="338" s="2" customFormat="1" ht="33" customHeight="1">
      <c r="A338" s="38"/>
      <c r="B338" s="39"/>
      <c r="C338" s="257" t="s">
        <v>659</v>
      </c>
      <c r="D338" s="257" t="s">
        <v>214</v>
      </c>
      <c r="E338" s="258" t="s">
        <v>660</v>
      </c>
      <c r="F338" s="259" t="s">
        <v>661</v>
      </c>
      <c r="G338" s="260" t="s">
        <v>390</v>
      </c>
      <c r="H338" s="261">
        <v>229.58000000000001</v>
      </c>
      <c r="I338" s="262"/>
      <c r="J338" s="263">
        <f>ROUND(I338*H338,2)</f>
        <v>0</v>
      </c>
      <c r="K338" s="264"/>
      <c r="L338" s="44"/>
      <c r="M338" s="265" t="s">
        <v>1</v>
      </c>
      <c r="N338" s="266" t="s">
        <v>40</v>
      </c>
      <c r="O338" s="91"/>
      <c r="P338" s="231">
        <f>O338*H338</f>
        <v>0</v>
      </c>
      <c r="Q338" s="231">
        <v>0</v>
      </c>
      <c r="R338" s="231">
        <f>Q338*H338</f>
        <v>0</v>
      </c>
      <c r="S338" s="231">
        <v>0</v>
      </c>
      <c r="T338" s="232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3" t="s">
        <v>133</v>
      </c>
      <c r="AT338" s="233" t="s">
        <v>214</v>
      </c>
      <c r="AU338" s="233" t="s">
        <v>85</v>
      </c>
      <c r="AY338" s="17" t="s">
        <v>127</v>
      </c>
      <c r="BE338" s="234">
        <f>IF(N338="základní",J338,0)</f>
        <v>0</v>
      </c>
      <c r="BF338" s="234">
        <f>IF(N338="snížená",J338,0)</f>
        <v>0</v>
      </c>
      <c r="BG338" s="234">
        <f>IF(N338="zákl. přenesená",J338,0)</f>
        <v>0</v>
      </c>
      <c r="BH338" s="234">
        <f>IF(N338="sníž. přenesená",J338,0)</f>
        <v>0</v>
      </c>
      <c r="BI338" s="234">
        <f>IF(N338="nulová",J338,0)</f>
        <v>0</v>
      </c>
      <c r="BJ338" s="17" t="s">
        <v>83</v>
      </c>
      <c r="BK338" s="234">
        <f>ROUND(I338*H338,2)</f>
        <v>0</v>
      </c>
      <c r="BL338" s="17" t="s">
        <v>133</v>
      </c>
      <c r="BM338" s="233" t="s">
        <v>662</v>
      </c>
    </row>
    <row r="339" s="14" customFormat="1">
      <c r="A339" s="14"/>
      <c r="B339" s="246"/>
      <c r="C339" s="247"/>
      <c r="D339" s="237" t="s">
        <v>165</v>
      </c>
      <c r="E339" s="248" t="s">
        <v>1</v>
      </c>
      <c r="F339" s="249" t="s">
        <v>663</v>
      </c>
      <c r="G339" s="247"/>
      <c r="H339" s="250">
        <v>229.58000000000001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6" t="s">
        <v>165</v>
      </c>
      <c r="AU339" s="256" t="s">
        <v>85</v>
      </c>
      <c r="AV339" s="14" t="s">
        <v>85</v>
      </c>
      <c r="AW339" s="14" t="s">
        <v>32</v>
      </c>
      <c r="AX339" s="14" t="s">
        <v>83</v>
      </c>
      <c r="AY339" s="256" t="s">
        <v>127</v>
      </c>
    </row>
    <row r="340" s="2" customFormat="1" ht="24.15" customHeight="1">
      <c r="A340" s="38"/>
      <c r="B340" s="39"/>
      <c r="C340" s="257" t="s">
        <v>664</v>
      </c>
      <c r="D340" s="257" t="s">
        <v>214</v>
      </c>
      <c r="E340" s="258" t="s">
        <v>665</v>
      </c>
      <c r="F340" s="259" t="s">
        <v>666</v>
      </c>
      <c r="G340" s="260" t="s">
        <v>390</v>
      </c>
      <c r="H340" s="261">
        <v>32.658000000000001</v>
      </c>
      <c r="I340" s="262"/>
      <c r="J340" s="263">
        <f>ROUND(I340*H340,2)</f>
        <v>0</v>
      </c>
      <c r="K340" s="264"/>
      <c r="L340" s="44"/>
      <c r="M340" s="265" t="s">
        <v>1</v>
      </c>
      <c r="N340" s="266" t="s">
        <v>40</v>
      </c>
      <c r="O340" s="91"/>
      <c r="P340" s="231">
        <f>O340*H340</f>
        <v>0</v>
      </c>
      <c r="Q340" s="231">
        <v>0</v>
      </c>
      <c r="R340" s="231">
        <f>Q340*H340</f>
        <v>0</v>
      </c>
      <c r="S340" s="231">
        <v>0</v>
      </c>
      <c r="T340" s="232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3" t="s">
        <v>133</v>
      </c>
      <c r="AT340" s="233" t="s">
        <v>214</v>
      </c>
      <c r="AU340" s="233" t="s">
        <v>85</v>
      </c>
      <c r="AY340" s="17" t="s">
        <v>127</v>
      </c>
      <c r="BE340" s="234">
        <f>IF(N340="základní",J340,0)</f>
        <v>0</v>
      </c>
      <c r="BF340" s="234">
        <f>IF(N340="snížená",J340,0)</f>
        <v>0</v>
      </c>
      <c r="BG340" s="234">
        <f>IF(N340="zákl. přenesená",J340,0)</f>
        <v>0</v>
      </c>
      <c r="BH340" s="234">
        <f>IF(N340="sníž. přenesená",J340,0)</f>
        <v>0</v>
      </c>
      <c r="BI340" s="234">
        <f>IF(N340="nulová",J340,0)</f>
        <v>0</v>
      </c>
      <c r="BJ340" s="17" t="s">
        <v>83</v>
      </c>
      <c r="BK340" s="234">
        <f>ROUND(I340*H340,2)</f>
        <v>0</v>
      </c>
      <c r="BL340" s="17" t="s">
        <v>133</v>
      </c>
      <c r="BM340" s="233" t="s">
        <v>667</v>
      </c>
    </row>
    <row r="341" s="14" customFormat="1">
      <c r="A341" s="14"/>
      <c r="B341" s="246"/>
      <c r="C341" s="247"/>
      <c r="D341" s="237" t="s">
        <v>165</v>
      </c>
      <c r="E341" s="248" t="s">
        <v>1</v>
      </c>
      <c r="F341" s="249" t="s">
        <v>668</v>
      </c>
      <c r="G341" s="247"/>
      <c r="H341" s="250">
        <v>32.658000000000001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165</v>
      </c>
      <c r="AU341" s="256" t="s">
        <v>85</v>
      </c>
      <c r="AV341" s="14" t="s">
        <v>85</v>
      </c>
      <c r="AW341" s="14" t="s">
        <v>32</v>
      </c>
      <c r="AX341" s="14" t="s">
        <v>83</v>
      </c>
      <c r="AY341" s="256" t="s">
        <v>127</v>
      </c>
    </row>
    <row r="342" s="12" customFormat="1" ht="22.8" customHeight="1">
      <c r="A342" s="12"/>
      <c r="B342" s="204"/>
      <c r="C342" s="205"/>
      <c r="D342" s="206" t="s">
        <v>74</v>
      </c>
      <c r="E342" s="218" t="s">
        <v>669</v>
      </c>
      <c r="F342" s="218" t="s">
        <v>670</v>
      </c>
      <c r="G342" s="205"/>
      <c r="H342" s="205"/>
      <c r="I342" s="208"/>
      <c r="J342" s="219">
        <f>BK342</f>
        <v>0</v>
      </c>
      <c r="K342" s="205"/>
      <c r="L342" s="210"/>
      <c r="M342" s="211"/>
      <c r="N342" s="212"/>
      <c r="O342" s="212"/>
      <c r="P342" s="213">
        <f>P343</f>
        <v>0</v>
      </c>
      <c r="Q342" s="212"/>
      <c r="R342" s="213">
        <f>R343</f>
        <v>0</v>
      </c>
      <c r="S342" s="212"/>
      <c r="T342" s="214">
        <f>T343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5" t="s">
        <v>83</v>
      </c>
      <c r="AT342" s="216" t="s">
        <v>74</v>
      </c>
      <c r="AU342" s="216" t="s">
        <v>83</v>
      </c>
      <c r="AY342" s="215" t="s">
        <v>127</v>
      </c>
      <c r="BK342" s="217">
        <f>BK343</f>
        <v>0</v>
      </c>
    </row>
    <row r="343" s="2" customFormat="1" ht="33" customHeight="1">
      <c r="A343" s="38"/>
      <c r="B343" s="39"/>
      <c r="C343" s="257" t="s">
        <v>671</v>
      </c>
      <c r="D343" s="257" t="s">
        <v>214</v>
      </c>
      <c r="E343" s="258" t="s">
        <v>672</v>
      </c>
      <c r="F343" s="259" t="s">
        <v>673</v>
      </c>
      <c r="G343" s="260" t="s">
        <v>390</v>
      </c>
      <c r="H343" s="261">
        <v>941.18700000000001</v>
      </c>
      <c r="I343" s="262"/>
      <c r="J343" s="263">
        <f>ROUND(I343*H343,2)</f>
        <v>0</v>
      </c>
      <c r="K343" s="264"/>
      <c r="L343" s="44"/>
      <c r="M343" s="265" t="s">
        <v>1</v>
      </c>
      <c r="N343" s="266" t="s">
        <v>40</v>
      </c>
      <c r="O343" s="91"/>
      <c r="P343" s="231">
        <f>O343*H343</f>
        <v>0</v>
      </c>
      <c r="Q343" s="231">
        <v>0</v>
      </c>
      <c r="R343" s="231">
        <f>Q343*H343</f>
        <v>0</v>
      </c>
      <c r="S343" s="231">
        <v>0</v>
      </c>
      <c r="T343" s="23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3" t="s">
        <v>133</v>
      </c>
      <c r="AT343" s="233" t="s">
        <v>214</v>
      </c>
      <c r="AU343" s="233" t="s">
        <v>85</v>
      </c>
      <c r="AY343" s="17" t="s">
        <v>127</v>
      </c>
      <c r="BE343" s="234">
        <f>IF(N343="základní",J343,0)</f>
        <v>0</v>
      </c>
      <c r="BF343" s="234">
        <f>IF(N343="snížená",J343,0)</f>
        <v>0</v>
      </c>
      <c r="BG343" s="234">
        <f>IF(N343="zákl. přenesená",J343,0)</f>
        <v>0</v>
      </c>
      <c r="BH343" s="234">
        <f>IF(N343="sníž. přenesená",J343,0)</f>
        <v>0</v>
      </c>
      <c r="BI343" s="234">
        <f>IF(N343="nulová",J343,0)</f>
        <v>0</v>
      </c>
      <c r="BJ343" s="17" t="s">
        <v>83</v>
      </c>
      <c r="BK343" s="234">
        <f>ROUND(I343*H343,2)</f>
        <v>0</v>
      </c>
      <c r="BL343" s="17" t="s">
        <v>133</v>
      </c>
      <c r="BM343" s="233" t="s">
        <v>674</v>
      </c>
    </row>
    <row r="344" s="12" customFormat="1" ht="25.92" customHeight="1">
      <c r="A344" s="12"/>
      <c r="B344" s="204"/>
      <c r="C344" s="205"/>
      <c r="D344" s="206" t="s">
        <v>74</v>
      </c>
      <c r="E344" s="207" t="s">
        <v>129</v>
      </c>
      <c r="F344" s="207" t="s">
        <v>675</v>
      </c>
      <c r="G344" s="205"/>
      <c r="H344" s="205"/>
      <c r="I344" s="208"/>
      <c r="J344" s="209">
        <f>BK344</f>
        <v>0</v>
      </c>
      <c r="K344" s="205"/>
      <c r="L344" s="210"/>
      <c r="M344" s="211"/>
      <c r="N344" s="212"/>
      <c r="O344" s="212"/>
      <c r="P344" s="213">
        <f>P345</f>
        <v>0</v>
      </c>
      <c r="Q344" s="212"/>
      <c r="R344" s="213">
        <f>R345</f>
        <v>2.2119045000000002</v>
      </c>
      <c r="S344" s="212"/>
      <c r="T344" s="214">
        <f>T345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5" t="s">
        <v>137</v>
      </c>
      <c r="AT344" s="216" t="s">
        <v>74</v>
      </c>
      <c r="AU344" s="216" t="s">
        <v>75</v>
      </c>
      <c r="AY344" s="215" t="s">
        <v>127</v>
      </c>
      <c r="BK344" s="217">
        <f>BK345</f>
        <v>0</v>
      </c>
    </row>
    <row r="345" s="12" customFormat="1" ht="22.8" customHeight="1">
      <c r="A345" s="12"/>
      <c r="B345" s="204"/>
      <c r="C345" s="205"/>
      <c r="D345" s="206" t="s">
        <v>74</v>
      </c>
      <c r="E345" s="218" t="s">
        <v>676</v>
      </c>
      <c r="F345" s="218" t="s">
        <v>677</v>
      </c>
      <c r="G345" s="205"/>
      <c r="H345" s="205"/>
      <c r="I345" s="208"/>
      <c r="J345" s="219">
        <f>BK345</f>
        <v>0</v>
      </c>
      <c r="K345" s="205"/>
      <c r="L345" s="210"/>
      <c r="M345" s="211"/>
      <c r="N345" s="212"/>
      <c r="O345" s="212"/>
      <c r="P345" s="213">
        <f>SUM(P346:P372)</f>
        <v>0</v>
      </c>
      <c r="Q345" s="212"/>
      <c r="R345" s="213">
        <f>SUM(R346:R372)</f>
        <v>2.2119045000000002</v>
      </c>
      <c r="S345" s="212"/>
      <c r="T345" s="214">
        <f>SUM(T346:T372)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5" t="s">
        <v>137</v>
      </c>
      <c r="AT345" s="216" t="s">
        <v>74</v>
      </c>
      <c r="AU345" s="216" t="s">
        <v>83</v>
      </c>
      <c r="AY345" s="215" t="s">
        <v>127</v>
      </c>
      <c r="BK345" s="217">
        <f>SUM(BK346:BK372)</f>
        <v>0</v>
      </c>
    </row>
    <row r="346" s="2" customFormat="1" ht="24.15" customHeight="1">
      <c r="A346" s="38"/>
      <c r="B346" s="39"/>
      <c r="C346" s="257" t="s">
        <v>678</v>
      </c>
      <c r="D346" s="257" t="s">
        <v>214</v>
      </c>
      <c r="E346" s="258" t="s">
        <v>679</v>
      </c>
      <c r="F346" s="259" t="s">
        <v>680</v>
      </c>
      <c r="G346" s="260" t="s">
        <v>246</v>
      </c>
      <c r="H346" s="261">
        <v>16</v>
      </c>
      <c r="I346" s="262"/>
      <c r="J346" s="263">
        <f>ROUND(I346*H346,2)</f>
        <v>0</v>
      </c>
      <c r="K346" s="264"/>
      <c r="L346" s="44"/>
      <c r="M346" s="265" t="s">
        <v>1</v>
      </c>
      <c r="N346" s="266" t="s">
        <v>40</v>
      </c>
      <c r="O346" s="91"/>
      <c r="P346" s="231">
        <f>O346*H346</f>
        <v>0</v>
      </c>
      <c r="Q346" s="231">
        <v>0</v>
      </c>
      <c r="R346" s="231">
        <f>Q346*H346</f>
        <v>0</v>
      </c>
      <c r="S346" s="231">
        <v>0</v>
      </c>
      <c r="T346" s="232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3" t="s">
        <v>570</v>
      </c>
      <c r="AT346" s="233" t="s">
        <v>214</v>
      </c>
      <c r="AU346" s="233" t="s">
        <v>85</v>
      </c>
      <c r="AY346" s="17" t="s">
        <v>127</v>
      </c>
      <c r="BE346" s="234">
        <f>IF(N346="základní",J346,0)</f>
        <v>0</v>
      </c>
      <c r="BF346" s="234">
        <f>IF(N346="snížená",J346,0)</f>
        <v>0</v>
      </c>
      <c r="BG346" s="234">
        <f>IF(N346="zákl. přenesená",J346,0)</f>
        <v>0</v>
      </c>
      <c r="BH346" s="234">
        <f>IF(N346="sníž. přenesená",J346,0)</f>
        <v>0</v>
      </c>
      <c r="BI346" s="234">
        <f>IF(N346="nulová",J346,0)</f>
        <v>0</v>
      </c>
      <c r="BJ346" s="17" t="s">
        <v>83</v>
      </c>
      <c r="BK346" s="234">
        <f>ROUND(I346*H346,2)</f>
        <v>0</v>
      </c>
      <c r="BL346" s="17" t="s">
        <v>570</v>
      </c>
      <c r="BM346" s="233" t="s">
        <v>681</v>
      </c>
    </row>
    <row r="347" s="13" customFormat="1">
      <c r="A347" s="13"/>
      <c r="B347" s="235"/>
      <c r="C347" s="236"/>
      <c r="D347" s="237" t="s">
        <v>165</v>
      </c>
      <c r="E347" s="238" t="s">
        <v>1</v>
      </c>
      <c r="F347" s="239" t="s">
        <v>682</v>
      </c>
      <c r="G347" s="236"/>
      <c r="H347" s="238" t="s">
        <v>1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165</v>
      </c>
      <c r="AU347" s="245" t="s">
        <v>85</v>
      </c>
      <c r="AV347" s="13" t="s">
        <v>83</v>
      </c>
      <c r="AW347" s="13" t="s">
        <v>32</v>
      </c>
      <c r="AX347" s="13" t="s">
        <v>75</v>
      </c>
      <c r="AY347" s="245" t="s">
        <v>127</v>
      </c>
    </row>
    <row r="348" s="14" customFormat="1">
      <c r="A348" s="14"/>
      <c r="B348" s="246"/>
      <c r="C348" s="247"/>
      <c r="D348" s="237" t="s">
        <v>165</v>
      </c>
      <c r="E348" s="248" t="s">
        <v>1</v>
      </c>
      <c r="F348" s="249" t="s">
        <v>683</v>
      </c>
      <c r="G348" s="247"/>
      <c r="H348" s="250">
        <v>16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165</v>
      </c>
      <c r="AU348" s="256" t="s">
        <v>85</v>
      </c>
      <c r="AV348" s="14" t="s">
        <v>85</v>
      </c>
      <c r="AW348" s="14" t="s">
        <v>32</v>
      </c>
      <c r="AX348" s="14" t="s">
        <v>83</v>
      </c>
      <c r="AY348" s="256" t="s">
        <v>127</v>
      </c>
    </row>
    <row r="349" s="2" customFormat="1" ht="24.15" customHeight="1">
      <c r="A349" s="38"/>
      <c r="B349" s="39"/>
      <c r="C349" s="257" t="s">
        <v>684</v>
      </c>
      <c r="D349" s="257" t="s">
        <v>214</v>
      </c>
      <c r="E349" s="258" t="s">
        <v>685</v>
      </c>
      <c r="F349" s="259" t="s">
        <v>686</v>
      </c>
      <c r="G349" s="260" t="s">
        <v>99</v>
      </c>
      <c r="H349" s="261">
        <v>15</v>
      </c>
      <c r="I349" s="262"/>
      <c r="J349" s="263">
        <f>ROUND(I349*H349,2)</f>
        <v>0</v>
      </c>
      <c r="K349" s="264"/>
      <c r="L349" s="44"/>
      <c r="M349" s="265" t="s">
        <v>1</v>
      </c>
      <c r="N349" s="266" t="s">
        <v>40</v>
      </c>
      <c r="O349" s="91"/>
      <c r="P349" s="231">
        <f>O349*H349</f>
        <v>0</v>
      </c>
      <c r="Q349" s="231">
        <v>0.018350000000000002</v>
      </c>
      <c r="R349" s="231">
        <f>Q349*H349</f>
        <v>0.27525000000000005</v>
      </c>
      <c r="S349" s="231">
        <v>0</v>
      </c>
      <c r="T349" s="23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3" t="s">
        <v>570</v>
      </c>
      <c r="AT349" s="233" t="s">
        <v>214</v>
      </c>
      <c r="AU349" s="233" t="s">
        <v>85</v>
      </c>
      <c r="AY349" s="17" t="s">
        <v>127</v>
      </c>
      <c r="BE349" s="234">
        <f>IF(N349="základní",J349,0)</f>
        <v>0</v>
      </c>
      <c r="BF349" s="234">
        <f>IF(N349="snížená",J349,0)</f>
        <v>0</v>
      </c>
      <c r="BG349" s="234">
        <f>IF(N349="zákl. přenesená",J349,0)</f>
        <v>0</v>
      </c>
      <c r="BH349" s="234">
        <f>IF(N349="sníž. přenesená",J349,0)</f>
        <v>0</v>
      </c>
      <c r="BI349" s="234">
        <f>IF(N349="nulová",J349,0)</f>
        <v>0</v>
      </c>
      <c r="BJ349" s="17" t="s">
        <v>83</v>
      </c>
      <c r="BK349" s="234">
        <f>ROUND(I349*H349,2)</f>
        <v>0</v>
      </c>
      <c r="BL349" s="17" t="s">
        <v>570</v>
      </c>
      <c r="BM349" s="233" t="s">
        <v>687</v>
      </c>
    </row>
    <row r="350" s="14" customFormat="1">
      <c r="A350" s="14"/>
      <c r="B350" s="246"/>
      <c r="C350" s="247"/>
      <c r="D350" s="237" t="s">
        <v>165</v>
      </c>
      <c r="E350" s="248" t="s">
        <v>1</v>
      </c>
      <c r="F350" s="249" t="s">
        <v>8</v>
      </c>
      <c r="G350" s="247"/>
      <c r="H350" s="250">
        <v>15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165</v>
      </c>
      <c r="AU350" s="256" t="s">
        <v>85</v>
      </c>
      <c r="AV350" s="14" t="s">
        <v>85</v>
      </c>
      <c r="AW350" s="14" t="s">
        <v>32</v>
      </c>
      <c r="AX350" s="14" t="s">
        <v>83</v>
      </c>
      <c r="AY350" s="256" t="s">
        <v>127</v>
      </c>
    </row>
    <row r="351" s="2" customFormat="1" ht="24.15" customHeight="1">
      <c r="A351" s="38"/>
      <c r="B351" s="39"/>
      <c r="C351" s="220" t="s">
        <v>688</v>
      </c>
      <c r="D351" s="220" t="s">
        <v>129</v>
      </c>
      <c r="E351" s="221" t="s">
        <v>689</v>
      </c>
      <c r="F351" s="222" t="s">
        <v>690</v>
      </c>
      <c r="G351" s="223" t="s">
        <v>163</v>
      </c>
      <c r="H351" s="224">
        <v>16.5</v>
      </c>
      <c r="I351" s="225"/>
      <c r="J351" s="226">
        <f>ROUND(I351*H351,2)</f>
        <v>0</v>
      </c>
      <c r="K351" s="227"/>
      <c r="L351" s="228"/>
      <c r="M351" s="229" t="s">
        <v>1</v>
      </c>
      <c r="N351" s="230" t="s">
        <v>40</v>
      </c>
      <c r="O351" s="91"/>
      <c r="P351" s="231">
        <f>O351*H351</f>
        <v>0</v>
      </c>
      <c r="Q351" s="231">
        <v>0.097000000000000003</v>
      </c>
      <c r="R351" s="231">
        <f>Q351*H351</f>
        <v>1.6005</v>
      </c>
      <c r="S351" s="231">
        <v>0</v>
      </c>
      <c r="T351" s="232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3" t="s">
        <v>691</v>
      </c>
      <c r="AT351" s="233" t="s">
        <v>129</v>
      </c>
      <c r="AU351" s="233" t="s">
        <v>85</v>
      </c>
      <c r="AY351" s="17" t="s">
        <v>127</v>
      </c>
      <c r="BE351" s="234">
        <f>IF(N351="základní",J351,0)</f>
        <v>0</v>
      </c>
      <c r="BF351" s="234">
        <f>IF(N351="snížená",J351,0)</f>
        <v>0</v>
      </c>
      <c r="BG351" s="234">
        <f>IF(N351="zákl. přenesená",J351,0)</f>
        <v>0</v>
      </c>
      <c r="BH351" s="234">
        <f>IF(N351="sníž. přenesená",J351,0)</f>
        <v>0</v>
      </c>
      <c r="BI351" s="234">
        <f>IF(N351="nulová",J351,0)</f>
        <v>0</v>
      </c>
      <c r="BJ351" s="17" t="s">
        <v>83</v>
      </c>
      <c r="BK351" s="234">
        <f>ROUND(I351*H351,2)</f>
        <v>0</v>
      </c>
      <c r="BL351" s="17" t="s">
        <v>691</v>
      </c>
      <c r="BM351" s="233" t="s">
        <v>692</v>
      </c>
    </row>
    <row r="352" s="13" customFormat="1">
      <c r="A352" s="13"/>
      <c r="B352" s="235"/>
      <c r="C352" s="236"/>
      <c r="D352" s="237" t="s">
        <v>165</v>
      </c>
      <c r="E352" s="238" t="s">
        <v>1</v>
      </c>
      <c r="F352" s="239" t="s">
        <v>693</v>
      </c>
      <c r="G352" s="236"/>
      <c r="H352" s="238" t="s">
        <v>1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165</v>
      </c>
      <c r="AU352" s="245" t="s">
        <v>85</v>
      </c>
      <c r="AV352" s="13" t="s">
        <v>83</v>
      </c>
      <c r="AW352" s="13" t="s">
        <v>32</v>
      </c>
      <c r="AX352" s="13" t="s">
        <v>75</v>
      </c>
      <c r="AY352" s="245" t="s">
        <v>127</v>
      </c>
    </row>
    <row r="353" s="14" customFormat="1">
      <c r="A353" s="14"/>
      <c r="B353" s="246"/>
      <c r="C353" s="247"/>
      <c r="D353" s="237" t="s">
        <v>165</v>
      </c>
      <c r="E353" s="248" t="s">
        <v>1</v>
      </c>
      <c r="F353" s="249" t="s">
        <v>8</v>
      </c>
      <c r="G353" s="247"/>
      <c r="H353" s="250">
        <v>15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165</v>
      </c>
      <c r="AU353" s="256" t="s">
        <v>85</v>
      </c>
      <c r="AV353" s="14" t="s">
        <v>85</v>
      </c>
      <c r="AW353" s="14" t="s">
        <v>32</v>
      </c>
      <c r="AX353" s="14" t="s">
        <v>83</v>
      </c>
      <c r="AY353" s="256" t="s">
        <v>127</v>
      </c>
    </row>
    <row r="354" s="14" customFormat="1">
      <c r="A354" s="14"/>
      <c r="B354" s="246"/>
      <c r="C354" s="247"/>
      <c r="D354" s="237" t="s">
        <v>165</v>
      </c>
      <c r="E354" s="247"/>
      <c r="F354" s="249" t="s">
        <v>694</v>
      </c>
      <c r="G354" s="247"/>
      <c r="H354" s="250">
        <v>16.5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165</v>
      </c>
      <c r="AU354" s="256" t="s">
        <v>85</v>
      </c>
      <c r="AV354" s="14" t="s">
        <v>85</v>
      </c>
      <c r="AW354" s="14" t="s">
        <v>4</v>
      </c>
      <c r="AX354" s="14" t="s">
        <v>83</v>
      </c>
      <c r="AY354" s="256" t="s">
        <v>127</v>
      </c>
    </row>
    <row r="355" s="2" customFormat="1" ht="21.75" customHeight="1">
      <c r="A355" s="38"/>
      <c r="B355" s="39"/>
      <c r="C355" s="220" t="s">
        <v>695</v>
      </c>
      <c r="D355" s="220" t="s">
        <v>129</v>
      </c>
      <c r="E355" s="221" t="s">
        <v>696</v>
      </c>
      <c r="F355" s="222" t="s">
        <v>697</v>
      </c>
      <c r="G355" s="223" t="s">
        <v>163</v>
      </c>
      <c r="H355" s="224">
        <v>33</v>
      </c>
      <c r="I355" s="225"/>
      <c r="J355" s="226">
        <f>ROUND(I355*H355,2)</f>
        <v>0</v>
      </c>
      <c r="K355" s="227"/>
      <c r="L355" s="228"/>
      <c r="M355" s="229" t="s">
        <v>1</v>
      </c>
      <c r="N355" s="230" t="s">
        <v>40</v>
      </c>
      <c r="O355" s="91"/>
      <c r="P355" s="231">
        <f>O355*H355</f>
        <v>0</v>
      </c>
      <c r="Q355" s="231">
        <v>0.0095999999999999992</v>
      </c>
      <c r="R355" s="231">
        <f>Q355*H355</f>
        <v>0.31679999999999997</v>
      </c>
      <c r="S355" s="231">
        <v>0</v>
      </c>
      <c r="T355" s="232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3" t="s">
        <v>691</v>
      </c>
      <c r="AT355" s="233" t="s">
        <v>129</v>
      </c>
      <c r="AU355" s="233" t="s">
        <v>85</v>
      </c>
      <c r="AY355" s="17" t="s">
        <v>127</v>
      </c>
      <c r="BE355" s="234">
        <f>IF(N355="základní",J355,0)</f>
        <v>0</v>
      </c>
      <c r="BF355" s="234">
        <f>IF(N355="snížená",J355,0)</f>
        <v>0</v>
      </c>
      <c r="BG355" s="234">
        <f>IF(N355="zákl. přenesená",J355,0)</f>
        <v>0</v>
      </c>
      <c r="BH355" s="234">
        <f>IF(N355="sníž. přenesená",J355,0)</f>
        <v>0</v>
      </c>
      <c r="BI355" s="234">
        <f>IF(N355="nulová",J355,0)</f>
        <v>0</v>
      </c>
      <c r="BJ355" s="17" t="s">
        <v>83</v>
      </c>
      <c r="BK355" s="234">
        <f>ROUND(I355*H355,2)</f>
        <v>0</v>
      </c>
      <c r="BL355" s="17" t="s">
        <v>691</v>
      </c>
      <c r="BM355" s="233" t="s">
        <v>698</v>
      </c>
    </row>
    <row r="356" s="13" customFormat="1">
      <c r="A356" s="13"/>
      <c r="B356" s="235"/>
      <c r="C356" s="236"/>
      <c r="D356" s="237" t="s">
        <v>165</v>
      </c>
      <c r="E356" s="238" t="s">
        <v>1</v>
      </c>
      <c r="F356" s="239" t="s">
        <v>693</v>
      </c>
      <c r="G356" s="236"/>
      <c r="H356" s="238" t="s">
        <v>1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5" t="s">
        <v>165</v>
      </c>
      <c r="AU356" s="245" t="s">
        <v>85</v>
      </c>
      <c r="AV356" s="13" t="s">
        <v>83</v>
      </c>
      <c r="AW356" s="13" t="s">
        <v>32</v>
      </c>
      <c r="AX356" s="13" t="s">
        <v>75</v>
      </c>
      <c r="AY356" s="245" t="s">
        <v>127</v>
      </c>
    </row>
    <row r="357" s="14" customFormat="1">
      <c r="A357" s="14"/>
      <c r="B357" s="246"/>
      <c r="C357" s="247"/>
      <c r="D357" s="237" t="s">
        <v>165</v>
      </c>
      <c r="E357" s="248" t="s">
        <v>1</v>
      </c>
      <c r="F357" s="249" t="s">
        <v>699</v>
      </c>
      <c r="G357" s="247"/>
      <c r="H357" s="250">
        <v>30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165</v>
      </c>
      <c r="AU357" s="256" t="s">
        <v>85</v>
      </c>
      <c r="AV357" s="14" t="s">
        <v>85</v>
      </c>
      <c r="AW357" s="14" t="s">
        <v>32</v>
      </c>
      <c r="AX357" s="14" t="s">
        <v>83</v>
      </c>
      <c r="AY357" s="256" t="s">
        <v>127</v>
      </c>
    </row>
    <row r="358" s="14" customFormat="1">
      <c r="A358" s="14"/>
      <c r="B358" s="246"/>
      <c r="C358" s="247"/>
      <c r="D358" s="237" t="s">
        <v>165</v>
      </c>
      <c r="E358" s="247"/>
      <c r="F358" s="249" t="s">
        <v>700</v>
      </c>
      <c r="G358" s="247"/>
      <c r="H358" s="250">
        <v>33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165</v>
      </c>
      <c r="AU358" s="256" t="s">
        <v>85</v>
      </c>
      <c r="AV358" s="14" t="s">
        <v>85</v>
      </c>
      <c r="AW358" s="14" t="s">
        <v>4</v>
      </c>
      <c r="AX358" s="14" t="s">
        <v>83</v>
      </c>
      <c r="AY358" s="256" t="s">
        <v>127</v>
      </c>
    </row>
    <row r="359" s="2" customFormat="1" ht="24.15" customHeight="1">
      <c r="A359" s="38"/>
      <c r="B359" s="39"/>
      <c r="C359" s="257" t="s">
        <v>701</v>
      </c>
      <c r="D359" s="257" t="s">
        <v>214</v>
      </c>
      <c r="E359" s="258" t="s">
        <v>702</v>
      </c>
      <c r="F359" s="259" t="s">
        <v>703</v>
      </c>
      <c r="G359" s="260" t="s">
        <v>99</v>
      </c>
      <c r="H359" s="261">
        <v>36</v>
      </c>
      <c r="I359" s="262"/>
      <c r="J359" s="263">
        <f>ROUND(I359*H359,2)</f>
        <v>0</v>
      </c>
      <c r="K359" s="264"/>
      <c r="L359" s="44"/>
      <c r="M359" s="265" t="s">
        <v>1</v>
      </c>
      <c r="N359" s="266" t="s">
        <v>40</v>
      </c>
      <c r="O359" s="91"/>
      <c r="P359" s="231">
        <f>O359*H359</f>
        <v>0</v>
      </c>
      <c r="Q359" s="231">
        <v>0</v>
      </c>
      <c r="R359" s="231">
        <f>Q359*H359</f>
        <v>0</v>
      </c>
      <c r="S359" s="231">
        <v>0</v>
      </c>
      <c r="T359" s="232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3" t="s">
        <v>570</v>
      </c>
      <c r="AT359" s="233" t="s">
        <v>214</v>
      </c>
      <c r="AU359" s="233" t="s">
        <v>85</v>
      </c>
      <c r="AY359" s="17" t="s">
        <v>127</v>
      </c>
      <c r="BE359" s="234">
        <f>IF(N359="základní",J359,0)</f>
        <v>0</v>
      </c>
      <c r="BF359" s="234">
        <f>IF(N359="snížená",J359,0)</f>
        <v>0</v>
      </c>
      <c r="BG359" s="234">
        <f>IF(N359="zákl. přenesená",J359,0)</f>
        <v>0</v>
      </c>
      <c r="BH359" s="234">
        <f>IF(N359="sníž. přenesená",J359,0)</f>
        <v>0</v>
      </c>
      <c r="BI359" s="234">
        <f>IF(N359="nulová",J359,0)</f>
        <v>0</v>
      </c>
      <c r="BJ359" s="17" t="s">
        <v>83</v>
      </c>
      <c r="BK359" s="234">
        <f>ROUND(I359*H359,2)</f>
        <v>0</v>
      </c>
      <c r="BL359" s="17" t="s">
        <v>570</v>
      </c>
      <c r="BM359" s="233" t="s">
        <v>704</v>
      </c>
    </row>
    <row r="360" s="13" customFormat="1">
      <c r="A360" s="13"/>
      <c r="B360" s="235"/>
      <c r="C360" s="236"/>
      <c r="D360" s="237" t="s">
        <v>165</v>
      </c>
      <c r="E360" s="238" t="s">
        <v>1</v>
      </c>
      <c r="F360" s="239" t="s">
        <v>705</v>
      </c>
      <c r="G360" s="236"/>
      <c r="H360" s="238" t="s">
        <v>1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5" t="s">
        <v>165</v>
      </c>
      <c r="AU360" s="245" t="s">
        <v>85</v>
      </c>
      <c r="AV360" s="13" t="s">
        <v>83</v>
      </c>
      <c r="AW360" s="13" t="s">
        <v>32</v>
      </c>
      <c r="AX360" s="13" t="s">
        <v>75</v>
      </c>
      <c r="AY360" s="245" t="s">
        <v>127</v>
      </c>
    </row>
    <row r="361" s="13" customFormat="1">
      <c r="A361" s="13"/>
      <c r="B361" s="235"/>
      <c r="C361" s="236"/>
      <c r="D361" s="237" t="s">
        <v>165</v>
      </c>
      <c r="E361" s="238" t="s">
        <v>1</v>
      </c>
      <c r="F361" s="239" t="s">
        <v>706</v>
      </c>
      <c r="G361" s="236"/>
      <c r="H361" s="238" t="s">
        <v>1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165</v>
      </c>
      <c r="AU361" s="245" t="s">
        <v>85</v>
      </c>
      <c r="AV361" s="13" t="s">
        <v>83</v>
      </c>
      <c r="AW361" s="13" t="s">
        <v>32</v>
      </c>
      <c r="AX361" s="13" t="s">
        <v>75</v>
      </c>
      <c r="AY361" s="245" t="s">
        <v>127</v>
      </c>
    </row>
    <row r="362" s="14" customFormat="1">
      <c r="A362" s="14"/>
      <c r="B362" s="246"/>
      <c r="C362" s="247"/>
      <c r="D362" s="237" t="s">
        <v>165</v>
      </c>
      <c r="E362" s="248" t="s">
        <v>1</v>
      </c>
      <c r="F362" s="249" t="s">
        <v>707</v>
      </c>
      <c r="G362" s="247"/>
      <c r="H362" s="250">
        <v>36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165</v>
      </c>
      <c r="AU362" s="256" t="s">
        <v>85</v>
      </c>
      <c r="AV362" s="14" t="s">
        <v>85</v>
      </c>
      <c r="AW362" s="14" t="s">
        <v>32</v>
      </c>
      <c r="AX362" s="14" t="s">
        <v>83</v>
      </c>
      <c r="AY362" s="256" t="s">
        <v>127</v>
      </c>
    </row>
    <row r="363" s="2" customFormat="1" ht="16.5" customHeight="1">
      <c r="A363" s="38"/>
      <c r="B363" s="39"/>
      <c r="C363" s="220" t="s">
        <v>708</v>
      </c>
      <c r="D363" s="220" t="s">
        <v>129</v>
      </c>
      <c r="E363" s="221" t="s">
        <v>709</v>
      </c>
      <c r="F363" s="222" t="s">
        <v>710</v>
      </c>
      <c r="G363" s="223" t="s">
        <v>99</v>
      </c>
      <c r="H363" s="224">
        <v>28.050000000000001</v>
      </c>
      <c r="I363" s="225"/>
      <c r="J363" s="226">
        <f>ROUND(I363*H363,2)</f>
        <v>0</v>
      </c>
      <c r="K363" s="227"/>
      <c r="L363" s="228"/>
      <c r="M363" s="229" t="s">
        <v>1</v>
      </c>
      <c r="N363" s="230" t="s">
        <v>40</v>
      </c>
      <c r="O363" s="91"/>
      <c r="P363" s="231">
        <f>O363*H363</f>
        <v>0</v>
      </c>
      <c r="Q363" s="231">
        <v>0.00068999999999999997</v>
      </c>
      <c r="R363" s="231">
        <f>Q363*H363</f>
        <v>0.0193545</v>
      </c>
      <c r="S363" s="231">
        <v>0</v>
      </c>
      <c r="T363" s="232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3" t="s">
        <v>691</v>
      </c>
      <c r="AT363" s="233" t="s">
        <v>129</v>
      </c>
      <c r="AU363" s="233" t="s">
        <v>85</v>
      </c>
      <c r="AY363" s="17" t="s">
        <v>127</v>
      </c>
      <c r="BE363" s="234">
        <f>IF(N363="základní",J363,0)</f>
        <v>0</v>
      </c>
      <c r="BF363" s="234">
        <f>IF(N363="snížená",J363,0)</f>
        <v>0</v>
      </c>
      <c r="BG363" s="234">
        <f>IF(N363="zákl. přenesená",J363,0)</f>
        <v>0</v>
      </c>
      <c r="BH363" s="234">
        <f>IF(N363="sníž. přenesená",J363,0)</f>
        <v>0</v>
      </c>
      <c r="BI363" s="234">
        <f>IF(N363="nulová",J363,0)</f>
        <v>0</v>
      </c>
      <c r="BJ363" s="17" t="s">
        <v>83</v>
      </c>
      <c r="BK363" s="234">
        <f>ROUND(I363*H363,2)</f>
        <v>0</v>
      </c>
      <c r="BL363" s="17" t="s">
        <v>691</v>
      </c>
      <c r="BM363" s="233" t="s">
        <v>711</v>
      </c>
    </row>
    <row r="364" s="13" customFormat="1">
      <c r="A364" s="13"/>
      <c r="B364" s="235"/>
      <c r="C364" s="236"/>
      <c r="D364" s="237" t="s">
        <v>165</v>
      </c>
      <c r="E364" s="238" t="s">
        <v>1</v>
      </c>
      <c r="F364" s="239" t="s">
        <v>693</v>
      </c>
      <c r="G364" s="236"/>
      <c r="H364" s="238" t="s">
        <v>1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165</v>
      </c>
      <c r="AU364" s="245" t="s">
        <v>85</v>
      </c>
      <c r="AV364" s="13" t="s">
        <v>83</v>
      </c>
      <c r="AW364" s="13" t="s">
        <v>32</v>
      </c>
      <c r="AX364" s="13" t="s">
        <v>75</v>
      </c>
      <c r="AY364" s="245" t="s">
        <v>127</v>
      </c>
    </row>
    <row r="365" s="14" customFormat="1">
      <c r="A365" s="14"/>
      <c r="B365" s="246"/>
      <c r="C365" s="247"/>
      <c r="D365" s="237" t="s">
        <v>165</v>
      </c>
      <c r="E365" s="248" t="s">
        <v>1</v>
      </c>
      <c r="F365" s="249" t="s">
        <v>712</v>
      </c>
      <c r="G365" s="247"/>
      <c r="H365" s="250">
        <v>25.5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6" t="s">
        <v>165</v>
      </c>
      <c r="AU365" s="256" t="s">
        <v>85</v>
      </c>
      <c r="AV365" s="14" t="s">
        <v>85</v>
      </c>
      <c r="AW365" s="14" t="s">
        <v>32</v>
      </c>
      <c r="AX365" s="14" t="s">
        <v>83</v>
      </c>
      <c r="AY365" s="256" t="s">
        <v>127</v>
      </c>
    </row>
    <row r="366" s="14" customFormat="1">
      <c r="A366" s="14"/>
      <c r="B366" s="246"/>
      <c r="C366" s="247"/>
      <c r="D366" s="237" t="s">
        <v>165</v>
      </c>
      <c r="E366" s="247"/>
      <c r="F366" s="249" t="s">
        <v>713</v>
      </c>
      <c r="G366" s="247"/>
      <c r="H366" s="250">
        <v>28.050000000000001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6" t="s">
        <v>165</v>
      </c>
      <c r="AU366" s="256" t="s">
        <v>85</v>
      </c>
      <c r="AV366" s="14" t="s">
        <v>85</v>
      </c>
      <c r="AW366" s="14" t="s">
        <v>4</v>
      </c>
      <c r="AX366" s="14" t="s">
        <v>83</v>
      </c>
      <c r="AY366" s="256" t="s">
        <v>127</v>
      </c>
    </row>
    <row r="367" s="2" customFormat="1" ht="16.5" customHeight="1">
      <c r="A367" s="38"/>
      <c r="B367" s="39"/>
      <c r="C367" s="220" t="s">
        <v>714</v>
      </c>
      <c r="D367" s="220" t="s">
        <v>129</v>
      </c>
      <c r="E367" s="221" t="s">
        <v>715</v>
      </c>
      <c r="F367" s="222" t="s">
        <v>716</v>
      </c>
      <c r="G367" s="223" t="s">
        <v>99</v>
      </c>
      <c r="H367" s="224">
        <v>11.550000000000001</v>
      </c>
      <c r="I367" s="225"/>
      <c r="J367" s="226">
        <f>ROUND(I367*H367,2)</f>
        <v>0</v>
      </c>
      <c r="K367" s="227"/>
      <c r="L367" s="228"/>
      <c r="M367" s="229" t="s">
        <v>1</v>
      </c>
      <c r="N367" s="230" t="s">
        <v>40</v>
      </c>
      <c r="O367" s="91"/>
      <c r="P367" s="231">
        <f>O367*H367</f>
        <v>0</v>
      </c>
      <c r="Q367" s="231">
        <v>0</v>
      </c>
      <c r="R367" s="231">
        <f>Q367*H367</f>
        <v>0</v>
      </c>
      <c r="S367" s="231">
        <v>0</v>
      </c>
      <c r="T367" s="23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3" t="s">
        <v>691</v>
      </c>
      <c r="AT367" s="233" t="s">
        <v>129</v>
      </c>
      <c r="AU367" s="233" t="s">
        <v>85</v>
      </c>
      <c r="AY367" s="17" t="s">
        <v>127</v>
      </c>
      <c r="BE367" s="234">
        <f>IF(N367="základní",J367,0)</f>
        <v>0</v>
      </c>
      <c r="BF367" s="234">
        <f>IF(N367="snížená",J367,0)</f>
        <v>0</v>
      </c>
      <c r="BG367" s="234">
        <f>IF(N367="zákl. přenesená",J367,0)</f>
        <v>0</v>
      </c>
      <c r="BH367" s="234">
        <f>IF(N367="sníž. přenesená",J367,0)</f>
        <v>0</v>
      </c>
      <c r="BI367" s="234">
        <f>IF(N367="nulová",J367,0)</f>
        <v>0</v>
      </c>
      <c r="BJ367" s="17" t="s">
        <v>83</v>
      </c>
      <c r="BK367" s="234">
        <f>ROUND(I367*H367,2)</f>
        <v>0</v>
      </c>
      <c r="BL367" s="17" t="s">
        <v>691</v>
      </c>
      <c r="BM367" s="233" t="s">
        <v>717</v>
      </c>
    </row>
    <row r="368" s="13" customFormat="1">
      <c r="A368" s="13"/>
      <c r="B368" s="235"/>
      <c r="C368" s="236"/>
      <c r="D368" s="237" t="s">
        <v>165</v>
      </c>
      <c r="E368" s="238" t="s">
        <v>1</v>
      </c>
      <c r="F368" s="239" t="s">
        <v>718</v>
      </c>
      <c r="G368" s="236"/>
      <c r="H368" s="238" t="s">
        <v>1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5" t="s">
        <v>165</v>
      </c>
      <c r="AU368" s="245" t="s">
        <v>85</v>
      </c>
      <c r="AV368" s="13" t="s">
        <v>83</v>
      </c>
      <c r="AW368" s="13" t="s">
        <v>32</v>
      </c>
      <c r="AX368" s="13" t="s">
        <v>75</v>
      </c>
      <c r="AY368" s="245" t="s">
        <v>127</v>
      </c>
    </row>
    <row r="369" s="13" customFormat="1">
      <c r="A369" s="13"/>
      <c r="B369" s="235"/>
      <c r="C369" s="236"/>
      <c r="D369" s="237" t="s">
        <v>165</v>
      </c>
      <c r="E369" s="238" t="s">
        <v>1</v>
      </c>
      <c r="F369" s="239" t="s">
        <v>693</v>
      </c>
      <c r="G369" s="236"/>
      <c r="H369" s="238" t="s">
        <v>1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165</v>
      </c>
      <c r="AU369" s="245" t="s">
        <v>85</v>
      </c>
      <c r="AV369" s="13" t="s">
        <v>83</v>
      </c>
      <c r="AW369" s="13" t="s">
        <v>32</v>
      </c>
      <c r="AX369" s="13" t="s">
        <v>75</v>
      </c>
      <c r="AY369" s="245" t="s">
        <v>127</v>
      </c>
    </row>
    <row r="370" s="14" customFormat="1">
      <c r="A370" s="14"/>
      <c r="B370" s="246"/>
      <c r="C370" s="247"/>
      <c r="D370" s="237" t="s">
        <v>165</v>
      </c>
      <c r="E370" s="248" t="s">
        <v>238</v>
      </c>
      <c r="F370" s="249" t="s">
        <v>239</v>
      </c>
      <c r="G370" s="247"/>
      <c r="H370" s="250">
        <v>10.5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6" t="s">
        <v>165</v>
      </c>
      <c r="AU370" s="256" t="s">
        <v>85</v>
      </c>
      <c r="AV370" s="14" t="s">
        <v>85</v>
      </c>
      <c r="AW370" s="14" t="s">
        <v>32</v>
      </c>
      <c r="AX370" s="14" t="s">
        <v>83</v>
      </c>
      <c r="AY370" s="256" t="s">
        <v>127</v>
      </c>
    </row>
    <row r="371" s="14" customFormat="1">
      <c r="A371" s="14"/>
      <c r="B371" s="246"/>
      <c r="C371" s="247"/>
      <c r="D371" s="237" t="s">
        <v>165</v>
      </c>
      <c r="E371" s="247"/>
      <c r="F371" s="249" t="s">
        <v>719</v>
      </c>
      <c r="G371" s="247"/>
      <c r="H371" s="250">
        <v>11.550000000000001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6" t="s">
        <v>165</v>
      </c>
      <c r="AU371" s="256" t="s">
        <v>85</v>
      </c>
      <c r="AV371" s="14" t="s">
        <v>85</v>
      </c>
      <c r="AW371" s="14" t="s">
        <v>4</v>
      </c>
      <c r="AX371" s="14" t="s">
        <v>83</v>
      </c>
      <c r="AY371" s="256" t="s">
        <v>127</v>
      </c>
    </row>
    <row r="372" s="2" customFormat="1" ht="16.5" customHeight="1">
      <c r="A372" s="38"/>
      <c r="B372" s="39"/>
      <c r="C372" s="257" t="s">
        <v>720</v>
      </c>
      <c r="D372" s="257" t="s">
        <v>214</v>
      </c>
      <c r="E372" s="258" t="s">
        <v>721</v>
      </c>
      <c r="F372" s="259" t="s">
        <v>722</v>
      </c>
      <c r="G372" s="260" t="s">
        <v>99</v>
      </c>
      <c r="H372" s="261">
        <v>21.199999999999999</v>
      </c>
      <c r="I372" s="262"/>
      <c r="J372" s="263">
        <f>ROUND(I372*H372,2)</f>
        <v>0</v>
      </c>
      <c r="K372" s="264"/>
      <c r="L372" s="44"/>
      <c r="M372" s="267" t="s">
        <v>1</v>
      </c>
      <c r="N372" s="268" t="s">
        <v>40</v>
      </c>
      <c r="O372" s="269"/>
      <c r="P372" s="270">
        <f>O372*H372</f>
        <v>0</v>
      </c>
      <c r="Q372" s="270">
        <v>0</v>
      </c>
      <c r="R372" s="270">
        <f>Q372*H372</f>
        <v>0</v>
      </c>
      <c r="S372" s="270">
        <v>0</v>
      </c>
      <c r="T372" s="271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3" t="s">
        <v>570</v>
      </c>
      <c r="AT372" s="233" t="s">
        <v>214</v>
      </c>
      <c r="AU372" s="233" t="s">
        <v>85</v>
      </c>
      <c r="AY372" s="17" t="s">
        <v>127</v>
      </c>
      <c r="BE372" s="234">
        <f>IF(N372="základní",J372,0)</f>
        <v>0</v>
      </c>
      <c r="BF372" s="234">
        <f>IF(N372="snížená",J372,0)</f>
        <v>0</v>
      </c>
      <c r="BG372" s="234">
        <f>IF(N372="zákl. přenesená",J372,0)</f>
        <v>0</v>
      </c>
      <c r="BH372" s="234">
        <f>IF(N372="sníž. přenesená",J372,0)</f>
        <v>0</v>
      </c>
      <c r="BI372" s="234">
        <f>IF(N372="nulová",J372,0)</f>
        <v>0</v>
      </c>
      <c r="BJ372" s="17" t="s">
        <v>83</v>
      </c>
      <c r="BK372" s="234">
        <f>ROUND(I372*H372,2)</f>
        <v>0</v>
      </c>
      <c r="BL372" s="17" t="s">
        <v>570</v>
      </c>
      <c r="BM372" s="233" t="s">
        <v>723</v>
      </c>
    </row>
    <row r="373" s="2" customFormat="1" ht="6.96" customHeight="1">
      <c r="A373" s="38"/>
      <c r="B373" s="66"/>
      <c r="C373" s="67"/>
      <c r="D373" s="67"/>
      <c r="E373" s="67"/>
      <c r="F373" s="67"/>
      <c r="G373" s="67"/>
      <c r="H373" s="67"/>
      <c r="I373" s="67"/>
      <c r="J373" s="67"/>
      <c r="K373" s="67"/>
      <c r="L373" s="44"/>
      <c r="M373" s="38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</row>
  </sheetData>
  <sheetProtection sheet="1" autoFilter="0" formatColumns="0" formatRows="0" objects="1" scenarios="1" spinCount="100000" saltValue="DSTmZzrF4dxEGN4sAzhCWYVPB9u29lb9Bn38zbRXrJRbWKOxxM5gUg1Kbjy3sX/3kyklmuOKgv22f/1mMObedA==" hashValue="2Dnq/pYIv0QaBVMSzuKkpmfvbflk8eTGLvLsVhVSdv6fe5NigaqpWZ+h9jEAYdya3HSph4cHBjXK3/oFXIXAJw==" algorithmName="SHA-512" password="CC35"/>
  <autoFilter ref="C125:K37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  <c r="AZ2" s="136" t="s">
        <v>234</v>
      </c>
      <c r="BA2" s="136" t="s">
        <v>234</v>
      </c>
      <c r="BB2" s="136" t="s">
        <v>99</v>
      </c>
      <c r="BC2" s="136" t="s">
        <v>724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  <c r="AZ3" s="136" t="s">
        <v>725</v>
      </c>
      <c r="BA3" s="136" t="s">
        <v>725</v>
      </c>
      <c r="BB3" s="136" t="s">
        <v>246</v>
      </c>
      <c r="BC3" s="136" t="s">
        <v>726</v>
      </c>
      <c r="BD3" s="136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245</v>
      </c>
      <c r="BA4" s="136" t="s">
        <v>245</v>
      </c>
      <c r="BB4" s="136" t="s">
        <v>246</v>
      </c>
      <c r="BC4" s="136" t="s">
        <v>727</v>
      </c>
      <c r="BD4" s="136" t="s">
        <v>85</v>
      </c>
    </row>
    <row r="5" s="1" customFormat="1" ht="6.96" customHeight="1">
      <c r="B5" s="20"/>
      <c r="L5" s="20"/>
      <c r="AZ5" s="136" t="s">
        <v>728</v>
      </c>
      <c r="BA5" s="136" t="s">
        <v>728</v>
      </c>
      <c r="BB5" s="136" t="s">
        <v>246</v>
      </c>
      <c r="BC5" s="136" t="s">
        <v>729</v>
      </c>
      <c r="BD5" s="136" t="s">
        <v>85</v>
      </c>
    </row>
    <row r="6" s="1" customFormat="1" ht="12" customHeight="1">
      <c r="B6" s="20"/>
      <c r="D6" s="141" t="s">
        <v>16</v>
      </c>
      <c r="L6" s="20"/>
      <c r="AZ6" s="136" t="s">
        <v>730</v>
      </c>
      <c r="BA6" s="136" t="s">
        <v>731</v>
      </c>
      <c r="BB6" s="136" t="s">
        <v>228</v>
      </c>
      <c r="BC6" s="136" t="s">
        <v>732</v>
      </c>
      <c r="BD6" s="136" t="s">
        <v>85</v>
      </c>
    </row>
    <row r="7" s="1" customFormat="1" ht="16.5" customHeight="1">
      <c r="B7" s="20"/>
      <c r="E7" s="142" t="str">
        <f>'Rekapitulace stavby'!K6</f>
        <v>Vybudování parkovacích stání na ul. Volgogradská 55-57</v>
      </c>
      <c r="F7" s="141"/>
      <c r="G7" s="141"/>
      <c r="H7" s="141"/>
      <c r="L7" s="20"/>
      <c r="AZ7" s="136" t="s">
        <v>733</v>
      </c>
      <c r="BA7" s="136" t="s">
        <v>733</v>
      </c>
      <c r="BB7" s="136" t="s">
        <v>228</v>
      </c>
      <c r="BC7" s="136" t="s">
        <v>734</v>
      </c>
      <c r="BD7" s="136" t="s">
        <v>85</v>
      </c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735</v>
      </c>
      <c r="BA8" s="136" t="s">
        <v>735</v>
      </c>
      <c r="BB8" s="136" t="s">
        <v>99</v>
      </c>
      <c r="BC8" s="136" t="s">
        <v>736</v>
      </c>
      <c r="BD8" s="136" t="s">
        <v>85</v>
      </c>
    </row>
    <row r="9" s="2" customFormat="1" ht="16.5" customHeight="1">
      <c r="A9" s="38"/>
      <c r="B9" s="44"/>
      <c r="C9" s="38"/>
      <c r="D9" s="38"/>
      <c r="E9" s="143" t="s">
        <v>737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258</v>
      </c>
      <c r="BA9" s="136" t="s">
        <v>738</v>
      </c>
      <c r="BB9" s="136" t="s">
        <v>246</v>
      </c>
      <c r="BC9" s="136" t="s">
        <v>739</v>
      </c>
      <c r="BD9" s="136" t="s">
        <v>85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261</v>
      </c>
      <c r="BA10" s="136" t="s">
        <v>261</v>
      </c>
      <c r="BB10" s="136" t="s">
        <v>228</v>
      </c>
      <c r="BC10" s="136" t="s">
        <v>740</v>
      </c>
      <c r="BD10" s="136" t="s">
        <v>85</v>
      </c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18. 11. 2018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ROUND((SUM(BE124:BE228)),  2)</f>
        <v>0</v>
      </c>
      <c r="G33" s="38"/>
      <c r="H33" s="38"/>
      <c r="I33" s="156">
        <v>0.20999999999999999</v>
      </c>
      <c r="J33" s="155">
        <f>ROUND(((SUM(BE124:BE228))*I33),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ROUND((SUM(BF124:BF228)),  2)</f>
        <v>0</v>
      </c>
      <c r="G34" s="38"/>
      <c r="H34" s="38"/>
      <c r="I34" s="156">
        <v>0.14999999999999999</v>
      </c>
      <c r="J34" s="155">
        <f>ROUND(((SUM(BF124:BF228))*I34),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ROUND((SUM(BG124:BG228)),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ROUND((SUM(BH124:BH228)),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ROUND((SUM(BI124:BI228)),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Vybudování parkovacích stání na ul. Volgogradská 55-57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SO 301 DEŠŤOVÁ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Volgogradská 55-57</v>
      </c>
      <c r="G89" s="40"/>
      <c r="H89" s="40"/>
      <c r="I89" s="32" t="s">
        <v>22</v>
      </c>
      <c r="J89" s="79" t="str">
        <f>IF(J12="","",J12)</f>
        <v>18. 11. 2018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–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272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273</v>
      </c>
      <c r="E99" s="189"/>
      <c r="F99" s="189"/>
      <c r="G99" s="189"/>
      <c r="H99" s="189"/>
      <c r="I99" s="189"/>
      <c r="J99" s="190">
        <f>J185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741</v>
      </c>
      <c r="E100" s="189"/>
      <c r="F100" s="189"/>
      <c r="G100" s="189"/>
      <c r="H100" s="189"/>
      <c r="I100" s="189"/>
      <c r="J100" s="190">
        <f>J197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274</v>
      </c>
      <c r="E101" s="189"/>
      <c r="F101" s="189"/>
      <c r="G101" s="189"/>
      <c r="H101" s="189"/>
      <c r="I101" s="189"/>
      <c r="J101" s="190">
        <f>J201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742</v>
      </c>
      <c r="E102" s="189"/>
      <c r="F102" s="189"/>
      <c r="G102" s="189"/>
      <c r="H102" s="189"/>
      <c r="I102" s="189"/>
      <c r="J102" s="190">
        <f>J205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276</v>
      </c>
      <c r="E103" s="189"/>
      <c r="F103" s="189"/>
      <c r="G103" s="189"/>
      <c r="H103" s="189"/>
      <c r="I103" s="189"/>
      <c r="J103" s="190">
        <f>J222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278</v>
      </c>
      <c r="E104" s="189"/>
      <c r="F104" s="189"/>
      <c r="G104" s="189"/>
      <c r="H104" s="189"/>
      <c r="I104" s="189"/>
      <c r="J104" s="190">
        <f>J227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5" t="str">
        <f>E7</f>
        <v>Vybudování parkovacích stání na ul. Volgogradská 55-57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002 - SO 301 DEŠŤOVÁ KANALIZACE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ul. Volgogradská 55-57</v>
      </c>
      <c r="G118" s="40"/>
      <c r="H118" s="40"/>
      <c r="I118" s="32" t="s">
        <v>22</v>
      </c>
      <c r="J118" s="79" t="str">
        <f>IF(J12="","",J12)</f>
        <v>18. 11. 2018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Městský obvod Ostrava – Jih</v>
      </c>
      <c r="G120" s="40"/>
      <c r="H120" s="40"/>
      <c r="I120" s="32" t="s">
        <v>30</v>
      </c>
      <c r="J120" s="36" t="str">
        <f>E21</f>
        <v>Roman Fildán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Roman Fildán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2"/>
      <c r="B123" s="193"/>
      <c r="C123" s="194" t="s">
        <v>112</v>
      </c>
      <c r="D123" s="195" t="s">
        <v>60</v>
      </c>
      <c r="E123" s="195" t="s">
        <v>56</v>
      </c>
      <c r="F123" s="195" t="s">
        <v>57</v>
      </c>
      <c r="G123" s="195" t="s">
        <v>113</v>
      </c>
      <c r="H123" s="195" t="s">
        <v>114</v>
      </c>
      <c r="I123" s="195" t="s">
        <v>115</v>
      </c>
      <c r="J123" s="196" t="s">
        <v>106</v>
      </c>
      <c r="K123" s="197" t="s">
        <v>116</v>
      </c>
      <c r="L123" s="198"/>
      <c r="M123" s="100" t="s">
        <v>1</v>
      </c>
      <c r="N123" s="101" t="s">
        <v>39</v>
      </c>
      <c r="O123" s="101" t="s">
        <v>117</v>
      </c>
      <c r="P123" s="101" t="s">
        <v>118</v>
      </c>
      <c r="Q123" s="101" t="s">
        <v>119</v>
      </c>
      <c r="R123" s="101" t="s">
        <v>120</v>
      </c>
      <c r="S123" s="101" t="s">
        <v>121</v>
      </c>
      <c r="T123" s="102" t="s">
        <v>122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8"/>
      <c r="B124" s="39"/>
      <c r="C124" s="107" t="s">
        <v>123</v>
      </c>
      <c r="D124" s="40"/>
      <c r="E124" s="40"/>
      <c r="F124" s="40"/>
      <c r="G124" s="40"/>
      <c r="H124" s="40"/>
      <c r="I124" s="40"/>
      <c r="J124" s="199">
        <f>BK124</f>
        <v>0</v>
      </c>
      <c r="K124" s="40"/>
      <c r="L124" s="44"/>
      <c r="M124" s="103"/>
      <c r="N124" s="200"/>
      <c r="O124" s="104"/>
      <c r="P124" s="201">
        <f>P125</f>
        <v>0</v>
      </c>
      <c r="Q124" s="104"/>
      <c r="R124" s="201">
        <f>R125</f>
        <v>628.74282214999994</v>
      </c>
      <c r="S124" s="104"/>
      <c r="T124" s="202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74</v>
      </c>
      <c r="AU124" s="17" t="s">
        <v>108</v>
      </c>
      <c r="BK124" s="203">
        <f>BK125</f>
        <v>0</v>
      </c>
    </row>
    <row r="125" s="12" customFormat="1" ht="25.92" customHeight="1">
      <c r="A125" s="12"/>
      <c r="B125" s="204"/>
      <c r="C125" s="205"/>
      <c r="D125" s="206" t="s">
        <v>74</v>
      </c>
      <c r="E125" s="207" t="s">
        <v>124</v>
      </c>
      <c r="F125" s="207" t="s">
        <v>125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P126+P185+P197+P201+P205+P222+P227</f>
        <v>0</v>
      </c>
      <c r="Q125" s="212"/>
      <c r="R125" s="213">
        <f>R126+R185+R197+R201+R205+R222+R227</f>
        <v>628.74282214999994</v>
      </c>
      <c r="S125" s="212"/>
      <c r="T125" s="214">
        <f>T126+T185+T197+T201+T205+T222+T227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83</v>
      </c>
      <c r="AT125" s="216" t="s">
        <v>74</v>
      </c>
      <c r="AU125" s="216" t="s">
        <v>75</v>
      </c>
      <c r="AY125" s="215" t="s">
        <v>127</v>
      </c>
      <c r="BK125" s="217">
        <f>BK126+BK185+BK197+BK201+BK205+BK222+BK227</f>
        <v>0</v>
      </c>
    </row>
    <row r="126" s="12" customFormat="1" ht="22.8" customHeight="1">
      <c r="A126" s="12"/>
      <c r="B126" s="204"/>
      <c r="C126" s="205"/>
      <c r="D126" s="206" t="s">
        <v>74</v>
      </c>
      <c r="E126" s="218" t="s">
        <v>83</v>
      </c>
      <c r="F126" s="218" t="s">
        <v>281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SUM(P127:P184)</f>
        <v>0</v>
      </c>
      <c r="Q126" s="212"/>
      <c r="R126" s="213">
        <f>SUM(R127:R184)</f>
        <v>620.61813465</v>
      </c>
      <c r="S126" s="212"/>
      <c r="T126" s="214">
        <f>SUM(T127:T184)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83</v>
      </c>
      <c r="AT126" s="216" t="s">
        <v>74</v>
      </c>
      <c r="AU126" s="216" t="s">
        <v>83</v>
      </c>
      <c r="AY126" s="215" t="s">
        <v>127</v>
      </c>
      <c r="BK126" s="217">
        <f>SUM(BK127:BK184)</f>
        <v>0</v>
      </c>
    </row>
    <row r="127" s="2" customFormat="1" ht="24.15" customHeight="1">
      <c r="A127" s="38"/>
      <c r="B127" s="39"/>
      <c r="C127" s="257" t="s">
        <v>83</v>
      </c>
      <c r="D127" s="257" t="s">
        <v>214</v>
      </c>
      <c r="E127" s="258" t="s">
        <v>743</v>
      </c>
      <c r="F127" s="259" t="s">
        <v>744</v>
      </c>
      <c r="G127" s="260" t="s">
        <v>246</v>
      </c>
      <c r="H127" s="261">
        <v>297.36000000000001</v>
      </c>
      <c r="I127" s="262"/>
      <c r="J127" s="263">
        <f>ROUND(I127*H127,2)</f>
        <v>0</v>
      </c>
      <c r="K127" s="264"/>
      <c r="L127" s="44"/>
      <c r="M127" s="265" t="s">
        <v>1</v>
      </c>
      <c r="N127" s="266" t="s">
        <v>40</v>
      </c>
      <c r="O127" s="91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3" t="s">
        <v>133</v>
      </c>
      <c r="AT127" s="233" t="s">
        <v>214</v>
      </c>
      <c r="AU127" s="233" t="s">
        <v>85</v>
      </c>
      <c r="AY127" s="17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7" t="s">
        <v>83</v>
      </c>
      <c r="BK127" s="234">
        <f>ROUND(I127*H127,2)</f>
        <v>0</v>
      </c>
      <c r="BL127" s="17" t="s">
        <v>133</v>
      </c>
      <c r="BM127" s="233" t="s">
        <v>745</v>
      </c>
    </row>
    <row r="128" s="13" customFormat="1">
      <c r="A128" s="13"/>
      <c r="B128" s="235"/>
      <c r="C128" s="236"/>
      <c r="D128" s="237" t="s">
        <v>165</v>
      </c>
      <c r="E128" s="238" t="s">
        <v>1</v>
      </c>
      <c r="F128" s="239" t="s">
        <v>746</v>
      </c>
      <c r="G128" s="236"/>
      <c r="H128" s="238" t="s">
        <v>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165</v>
      </c>
      <c r="AU128" s="245" t="s">
        <v>85</v>
      </c>
      <c r="AV128" s="13" t="s">
        <v>83</v>
      </c>
      <c r="AW128" s="13" t="s">
        <v>32</v>
      </c>
      <c r="AX128" s="13" t="s">
        <v>75</v>
      </c>
      <c r="AY128" s="245" t="s">
        <v>127</v>
      </c>
    </row>
    <row r="129" s="14" customFormat="1">
      <c r="A129" s="14"/>
      <c r="B129" s="246"/>
      <c r="C129" s="247"/>
      <c r="D129" s="237" t="s">
        <v>165</v>
      </c>
      <c r="E129" s="248" t="s">
        <v>725</v>
      </c>
      <c r="F129" s="249" t="s">
        <v>747</v>
      </c>
      <c r="G129" s="247"/>
      <c r="H129" s="250">
        <v>297.36000000000001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165</v>
      </c>
      <c r="AU129" s="256" t="s">
        <v>85</v>
      </c>
      <c r="AV129" s="14" t="s">
        <v>85</v>
      </c>
      <c r="AW129" s="14" t="s">
        <v>32</v>
      </c>
      <c r="AX129" s="14" t="s">
        <v>83</v>
      </c>
      <c r="AY129" s="256" t="s">
        <v>127</v>
      </c>
    </row>
    <row r="130" s="2" customFormat="1" ht="24.15" customHeight="1">
      <c r="A130" s="38"/>
      <c r="B130" s="39"/>
      <c r="C130" s="257" t="s">
        <v>85</v>
      </c>
      <c r="D130" s="257" t="s">
        <v>214</v>
      </c>
      <c r="E130" s="258" t="s">
        <v>748</v>
      </c>
      <c r="F130" s="259" t="s">
        <v>749</v>
      </c>
      <c r="G130" s="260" t="s">
        <v>246</v>
      </c>
      <c r="H130" s="261">
        <v>297.36000000000001</v>
      </c>
      <c r="I130" s="262"/>
      <c r="J130" s="263">
        <f>ROUND(I130*H130,2)</f>
        <v>0</v>
      </c>
      <c r="K130" s="264"/>
      <c r="L130" s="44"/>
      <c r="M130" s="265" t="s">
        <v>1</v>
      </c>
      <c r="N130" s="266" t="s">
        <v>40</v>
      </c>
      <c r="O130" s="91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3" t="s">
        <v>133</v>
      </c>
      <c r="AT130" s="233" t="s">
        <v>214</v>
      </c>
      <c r="AU130" s="233" t="s">
        <v>85</v>
      </c>
      <c r="AY130" s="17" t="s">
        <v>127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7" t="s">
        <v>83</v>
      </c>
      <c r="BK130" s="234">
        <f>ROUND(I130*H130,2)</f>
        <v>0</v>
      </c>
      <c r="BL130" s="17" t="s">
        <v>133</v>
      </c>
      <c r="BM130" s="233" t="s">
        <v>750</v>
      </c>
    </row>
    <row r="131" s="14" customFormat="1">
      <c r="A131" s="14"/>
      <c r="B131" s="246"/>
      <c r="C131" s="247"/>
      <c r="D131" s="237" t="s">
        <v>165</v>
      </c>
      <c r="E131" s="248" t="s">
        <v>1</v>
      </c>
      <c r="F131" s="249" t="s">
        <v>725</v>
      </c>
      <c r="G131" s="247"/>
      <c r="H131" s="250">
        <v>297.36000000000001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165</v>
      </c>
      <c r="AU131" s="256" t="s">
        <v>85</v>
      </c>
      <c r="AV131" s="14" t="s">
        <v>85</v>
      </c>
      <c r="AW131" s="14" t="s">
        <v>32</v>
      </c>
      <c r="AX131" s="14" t="s">
        <v>75</v>
      </c>
      <c r="AY131" s="256" t="s">
        <v>127</v>
      </c>
    </row>
    <row r="132" s="15" customFormat="1">
      <c r="A132" s="15"/>
      <c r="B132" s="272"/>
      <c r="C132" s="273"/>
      <c r="D132" s="237" t="s">
        <v>165</v>
      </c>
      <c r="E132" s="274" t="s">
        <v>1</v>
      </c>
      <c r="F132" s="275" t="s">
        <v>335</v>
      </c>
      <c r="G132" s="273"/>
      <c r="H132" s="276">
        <v>297.36000000000001</v>
      </c>
      <c r="I132" s="277"/>
      <c r="J132" s="273"/>
      <c r="K132" s="273"/>
      <c r="L132" s="278"/>
      <c r="M132" s="279"/>
      <c r="N132" s="280"/>
      <c r="O132" s="280"/>
      <c r="P132" s="280"/>
      <c r="Q132" s="280"/>
      <c r="R132" s="280"/>
      <c r="S132" s="280"/>
      <c r="T132" s="28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2" t="s">
        <v>165</v>
      </c>
      <c r="AU132" s="282" t="s">
        <v>85</v>
      </c>
      <c r="AV132" s="15" t="s">
        <v>133</v>
      </c>
      <c r="AW132" s="15" t="s">
        <v>32</v>
      </c>
      <c r="AX132" s="15" t="s">
        <v>83</v>
      </c>
      <c r="AY132" s="282" t="s">
        <v>127</v>
      </c>
    </row>
    <row r="133" s="2" customFormat="1" ht="24.15" customHeight="1">
      <c r="A133" s="38"/>
      <c r="B133" s="39"/>
      <c r="C133" s="257" t="s">
        <v>137</v>
      </c>
      <c r="D133" s="257" t="s">
        <v>214</v>
      </c>
      <c r="E133" s="258" t="s">
        <v>751</v>
      </c>
      <c r="F133" s="259" t="s">
        <v>752</v>
      </c>
      <c r="G133" s="260" t="s">
        <v>246</v>
      </c>
      <c r="H133" s="261">
        <v>18.18</v>
      </c>
      <c r="I133" s="262"/>
      <c r="J133" s="263">
        <f>ROUND(I133*H133,2)</f>
        <v>0</v>
      </c>
      <c r="K133" s="264"/>
      <c r="L133" s="44"/>
      <c r="M133" s="265" t="s">
        <v>1</v>
      </c>
      <c r="N133" s="266" t="s">
        <v>40</v>
      </c>
      <c r="O133" s="91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3" t="s">
        <v>133</v>
      </c>
      <c r="AT133" s="233" t="s">
        <v>214</v>
      </c>
      <c r="AU133" s="233" t="s">
        <v>85</v>
      </c>
      <c r="AY133" s="17" t="s">
        <v>127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7" t="s">
        <v>83</v>
      </c>
      <c r="BK133" s="234">
        <f>ROUND(I133*H133,2)</f>
        <v>0</v>
      </c>
      <c r="BL133" s="17" t="s">
        <v>133</v>
      </c>
      <c r="BM133" s="233" t="s">
        <v>753</v>
      </c>
    </row>
    <row r="134" s="13" customFormat="1">
      <c r="A134" s="13"/>
      <c r="B134" s="235"/>
      <c r="C134" s="236"/>
      <c r="D134" s="237" t="s">
        <v>165</v>
      </c>
      <c r="E134" s="238" t="s">
        <v>1</v>
      </c>
      <c r="F134" s="239" t="s">
        <v>754</v>
      </c>
      <c r="G134" s="236"/>
      <c r="H134" s="238" t="s">
        <v>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165</v>
      </c>
      <c r="AU134" s="245" t="s">
        <v>85</v>
      </c>
      <c r="AV134" s="13" t="s">
        <v>83</v>
      </c>
      <c r="AW134" s="13" t="s">
        <v>32</v>
      </c>
      <c r="AX134" s="13" t="s">
        <v>75</v>
      </c>
      <c r="AY134" s="245" t="s">
        <v>127</v>
      </c>
    </row>
    <row r="135" s="14" customFormat="1">
      <c r="A135" s="14"/>
      <c r="B135" s="246"/>
      <c r="C135" s="247"/>
      <c r="D135" s="237" t="s">
        <v>165</v>
      </c>
      <c r="E135" s="248" t="s">
        <v>258</v>
      </c>
      <c r="F135" s="249" t="s">
        <v>755</v>
      </c>
      <c r="G135" s="247"/>
      <c r="H135" s="250">
        <v>18.18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165</v>
      </c>
      <c r="AU135" s="256" t="s">
        <v>85</v>
      </c>
      <c r="AV135" s="14" t="s">
        <v>85</v>
      </c>
      <c r="AW135" s="14" t="s">
        <v>32</v>
      </c>
      <c r="AX135" s="14" t="s">
        <v>83</v>
      </c>
      <c r="AY135" s="256" t="s">
        <v>127</v>
      </c>
    </row>
    <row r="136" s="2" customFormat="1" ht="24.15" customHeight="1">
      <c r="A136" s="38"/>
      <c r="B136" s="39"/>
      <c r="C136" s="257" t="s">
        <v>133</v>
      </c>
      <c r="D136" s="257" t="s">
        <v>214</v>
      </c>
      <c r="E136" s="258" t="s">
        <v>756</v>
      </c>
      <c r="F136" s="259" t="s">
        <v>757</v>
      </c>
      <c r="G136" s="260" t="s">
        <v>246</v>
      </c>
      <c r="H136" s="261">
        <v>18.18</v>
      </c>
      <c r="I136" s="262"/>
      <c r="J136" s="263">
        <f>ROUND(I136*H136,2)</f>
        <v>0</v>
      </c>
      <c r="K136" s="264"/>
      <c r="L136" s="44"/>
      <c r="M136" s="265" t="s">
        <v>1</v>
      </c>
      <c r="N136" s="266" t="s">
        <v>40</v>
      </c>
      <c r="O136" s="91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3" t="s">
        <v>133</v>
      </c>
      <c r="AT136" s="233" t="s">
        <v>214</v>
      </c>
      <c r="AU136" s="233" t="s">
        <v>85</v>
      </c>
      <c r="AY136" s="17" t="s">
        <v>127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7" t="s">
        <v>83</v>
      </c>
      <c r="BK136" s="234">
        <f>ROUND(I136*H136,2)</f>
        <v>0</v>
      </c>
      <c r="BL136" s="17" t="s">
        <v>133</v>
      </c>
      <c r="BM136" s="233" t="s">
        <v>758</v>
      </c>
    </row>
    <row r="137" s="14" customFormat="1">
      <c r="A137" s="14"/>
      <c r="B137" s="246"/>
      <c r="C137" s="247"/>
      <c r="D137" s="237" t="s">
        <v>165</v>
      </c>
      <c r="E137" s="248" t="s">
        <v>1</v>
      </c>
      <c r="F137" s="249" t="s">
        <v>258</v>
      </c>
      <c r="G137" s="247"/>
      <c r="H137" s="250">
        <v>18.18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165</v>
      </c>
      <c r="AU137" s="256" t="s">
        <v>85</v>
      </c>
      <c r="AV137" s="14" t="s">
        <v>85</v>
      </c>
      <c r="AW137" s="14" t="s">
        <v>32</v>
      </c>
      <c r="AX137" s="14" t="s">
        <v>83</v>
      </c>
      <c r="AY137" s="256" t="s">
        <v>127</v>
      </c>
    </row>
    <row r="138" s="2" customFormat="1" ht="21.75" customHeight="1">
      <c r="A138" s="38"/>
      <c r="B138" s="39"/>
      <c r="C138" s="257" t="s">
        <v>126</v>
      </c>
      <c r="D138" s="257" t="s">
        <v>214</v>
      </c>
      <c r="E138" s="258" t="s">
        <v>759</v>
      </c>
      <c r="F138" s="259" t="s">
        <v>760</v>
      </c>
      <c r="G138" s="260" t="s">
        <v>228</v>
      </c>
      <c r="H138" s="261">
        <v>176.62899999999999</v>
      </c>
      <c r="I138" s="262"/>
      <c r="J138" s="263">
        <f>ROUND(I138*H138,2)</f>
        <v>0</v>
      </c>
      <c r="K138" s="264"/>
      <c r="L138" s="44"/>
      <c r="M138" s="265" t="s">
        <v>1</v>
      </c>
      <c r="N138" s="266" t="s">
        <v>40</v>
      </c>
      <c r="O138" s="91"/>
      <c r="P138" s="231">
        <f>O138*H138</f>
        <v>0</v>
      </c>
      <c r="Q138" s="231">
        <v>0.00084999999999999995</v>
      </c>
      <c r="R138" s="231">
        <f>Q138*H138</f>
        <v>0.15013464999999998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3" t="s">
        <v>133</v>
      </c>
      <c r="AT138" s="233" t="s">
        <v>214</v>
      </c>
      <c r="AU138" s="233" t="s">
        <v>85</v>
      </c>
      <c r="AY138" s="17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7" t="s">
        <v>83</v>
      </c>
      <c r="BK138" s="234">
        <f>ROUND(I138*H138,2)</f>
        <v>0</v>
      </c>
      <c r="BL138" s="17" t="s">
        <v>133</v>
      </c>
      <c r="BM138" s="233" t="s">
        <v>761</v>
      </c>
    </row>
    <row r="139" s="13" customFormat="1">
      <c r="A139" s="13"/>
      <c r="B139" s="235"/>
      <c r="C139" s="236"/>
      <c r="D139" s="237" t="s">
        <v>165</v>
      </c>
      <c r="E139" s="238" t="s">
        <v>1</v>
      </c>
      <c r="F139" s="239" t="s">
        <v>762</v>
      </c>
      <c r="G139" s="236"/>
      <c r="H139" s="238" t="s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165</v>
      </c>
      <c r="AU139" s="245" t="s">
        <v>85</v>
      </c>
      <c r="AV139" s="13" t="s">
        <v>83</v>
      </c>
      <c r="AW139" s="13" t="s">
        <v>32</v>
      </c>
      <c r="AX139" s="13" t="s">
        <v>75</v>
      </c>
      <c r="AY139" s="245" t="s">
        <v>127</v>
      </c>
    </row>
    <row r="140" s="13" customFormat="1">
      <c r="A140" s="13"/>
      <c r="B140" s="235"/>
      <c r="C140" s="236"/>
      <c r="D140" s="237" t="s">
        <v>165</v>
      </c>
      <c r="E140" s="238" t="s">
        <v>1</v>
      </c>
      <c r="F140" s="239" t="s">
        <v>763</v>
      </c>
      <c r="G140" s="236"/>
      <c r="H140" s="238" t="s">
        <v>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165</v>
      </c>
      <c r="AU140" s="245" t="s">
        <v>85</v>
      </c>
      <c r="AV140" s="13" t="s">
        <v>83</v>
      </c>
      <c r="AW140" s="13" t="s">
        <v>32</v>
      </c>
      <c r="AX140" s="13" t="s">
        <v>75</v>
      </c>
      <c r="AY140" s="245" t="s">
        <v>127</v>
      </c>
    </row>
    <row r="141" s="14" customFormat="1">
      <c r="A141" s="14"/>
      <c r="B141" s="246"/>
      <c r="C141" s="247"/>
      <c r="D141" s="237" t="s">
        <v>165</v>
      </c>
      <c r="E141" s="248" t="s">
        <v>733</v>
      </c>
      <c r="F141" s="249" t="s">
        <v>764</v>
      </c>
      <c r="G141" s="247"/>
      <c r="H141" s="250">
        <v>34.628999999999998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165</v>
      </c>
      <c r="AU141" s="256" t="s">
        <v>85</v>
      </c>
      <c r="AV141" s="14" t="s">
        <v>85</v>
      </c>
      <c r="AW141" s="14" t="s">
        <v>32</v>
      </c>
      <c r="AX141" s="14" t="s">
        <v>75</v>
      </c>
      <c r="AY141" s="256" t="s">
        <v>127</v>
      </c>
    </row>
    <row r="142" s="13" customFormat="1">
      <c r="A142" s="13"/>
      <c r="B142" s="235"/>
      <c r="C142" s="236"/>
      <c r="D142" s="237" t="s">
        <v>165</v>
      </c>
      <c r="E142" s="238" t="s">
        <v>1</v>
      </c>
      <c r="F142" s="239" t="s">
        <v>765</v>
      </c>
      <c r="G142" s="236"/>
      <c r="H142" s="238" t="s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165</v>
      </c>
      <c r="AU142" s="245" t="s">
        <v>85</v>
      </c>
      <c r="AV142" s="13" t="s">
        <v>83</v>
      </c>
      <c r="AW142" s="13" t="s">
        <v>32</v>
      </c>
      <c r="AX142" s="13" t="s">
        <v>75</v>
      </c>
      <c r="AY142" s="245" t="s">
        <v>127</v>
      </c>
    </row>
    <row r="143" s="14" customFormat="1">
      <c r="A143" s="14"/>
      <c r="B143" s="246"/>
      <c r="C143" s="247"/>
      <c r="D143" s="237" t="s">
        <v>165</v>
      </c>
      <c r="E143" s="248" t="s">
        <v>1</v>
      </c>
      <c r="F143" s="249" t="s">
        <v>766</v>
      </c>
      <c r="G143" s="247"/>
      <c r="H143" s="250">
        <v>118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165</v>
      </c>
      <c r="AU143" s="256" t="s">
        <v>85</v>
      </c>
      <c r="AV143" s="14" t="s">
        <v>85</v>
      </c>
      <c r="AW143" s="14" t="s">
        <v>32</v>
      </c>
      <c r="AX143" s="14" t="s">
        <v>75</v>
      </c>
      <c r="AY143" s="256" t="s">
        <v>127</v>
      </c>
    </row>
    <row r="144" s="13" customFormat="1">
      <c r="A144" s="13"/>
      <c r="B144" s="235"/>
      <c r="C144" s="236"/>
      <c r="D144" s="237" t="s">
        <v>165</v>
      </c>
      <c r="E144" s="238" t="s">
        <v>1</v>
      </c>
      <c r="F144" s="239" t="s">
        <v>767</v>
      </c>
      <c r="G144" s="236"/>
      <c r="H144" s="238" t="s">
        <v>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165</v>
      </c>
      <c r="AU144" s="245" t="s">
        <v>85</v>
      </c>
      <c r="AV144" s="13" t="s">
        <v>83</v>
      </c>
      <c r="AW144" s="13" t="s">
        <v>32</v>
      </c>
      <c r="AX144" s="13" t="s">
        <v>75</v>
      </c>
      <c r="AY144" s="245" t="s">
        <v>127</v>
      </c>
    </row>
    <row r="145" s="14" customFormat="1">
      <c r="A145" s="14"/>
      <c r="B145" s="246"/>
      <c r="C145" s="247"/>
      <c r="D145" s="237" t="s">
        <v>165</v>
      </c>
      <c r="E145" s="248" t="s">
        <v>1</v>
      </c>
      <c r="F145" s="249" t="s">
        <v>768</v>
      </c>
      <c r="G145" s="247"/>
      <c r="H145" s="250">
        <v>24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165</v>
      </c>
      <c r="AU145" s="256" t="s">
        <v>85</v>
      </c>
      <c r="AV145" s="14" t="s">
        <v>85</v>
      </c>
      <c r="AW145" s="14" t="s">
        <v>32</v>
      </c>
      <c r="AX145" s="14" t="s">
        <v>75</v>
      </c>
      <c r="AY145" s="256" t="s">
        <v>127</v>
      </c>
    </row>
    <row r="146" s="15" customFormat="1">
      <c r="A146" s="15"/>
      <c r="B146" s="272"/>
      <c r="C146" s="273"/>
      <c r="D146" s="237" t="s">
        <v>165</v>
      </c>
      <c r="E146" s="274" t="s">
        <v>730</v>
      </c>
      <c r="F146" s="275" t="s">
        <v>335</v>
      </c>
      <c r="G146" s="273"/>
      <c r="H146" s="276">
        <v>176.62899999999999</v>
      </c>
      <c r="I146" s="277"/>
      <c r="J146" s="273"/>
      <c r="K146" s="273"/>
      <c r="L146" s="278"/>
      <c r="M146" s="279"/>
      <c r="N146" s="280"/>
      <c r="O146" s="280"/>
      <c r="P146" s="280"/>
      <c r="Q146" s="280"/>
      <c r="R146" s="280"/>
      <c r="S146" s="280"/>
      <c r="T146" s="28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2" t="s">
        <v>165</v>
      </c>
      <c r="AU146" s="282" t="s">
        <v>85</v>
      </c>
      <c r="AV146" s="15" t="s">
        <v>133</v>
      </c>
      <c r="AW146" s="15" t="s">
        <v>32</v>
      </c>
      <c r="AX146" s="15" t="s">
        <v>83</v>
      </c>
      <c r="AY146" s="282" t="s">
        <v>127</v>
      </c>
    </row>
    <row r="147" s="2" customFormat="1" ht="24.15" customHeight="1">
      <c r="A147" s="38"/>
      <c r="B147" s="39"/>
      <c r="C147" s="257" t="s">
        <v>145</v>
      </c>
      <c r="D147" s="257" t="s">
        <v>214</v>
      </c>
      <c r="E147" s="258" t="s">
        <v>769</v>
      </c>
      <c r="F147" s="259" t="s">
        <v>770</v>
      </c>
      <c r="G147" s="260" t="s">
        <v>228</v>
      </c>
      <c r="H147" s="261">
        <v>176.62899999999999</v>
      </c>
      <c r="I147" s="262"/>
      <c r="J147" s="263">
        <f>ROUND(I147*H147,2)</f>
        <v>0</v>
      </c>
      <c r="K147" s="264"/>
      <c r="L147" s="44"/>
      <c r="M147" s="265" t="s">
        <v>1</v>
      </c>
      <c r="N147" s="266" t="s">
        <v>40</v>
      </c>
      <c r="O147" s="91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3" t="s">
        <v>133</v>
      </c>
      <c r="AT147" s="233" t="s">
        <v>214</v>
      </c>
      <c r="AU147" s="233" t="s">
        <v>85</v>
      </c>
      <c r="AY147" s="17" t="s">
        <v>127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7" t="s">
        <v>83</v>
      </c>
      <c r="BK147" s="234">
        <f>ROUND(I147*H147,2)</f>
        <v>0</v>
      </c>
      <c r="BL147" s="17" t="s">
        <v>133</v>
      </c>
      <c r="BM147" s="233" t="s">
        <v>771</v>
      </c>
    </row>
    <row r="148" s="14" customFormat="1">
      <c r="A148" s="14"/>
      <c r="B148" s="246"/>
      <c r="C148" s="247"/>
      <c r="D148" s="237" t="s">
        <v>165</v>
      </c>
      <c r="E148" s="248" t="s">
        <v>1</v>
      </c>
      <c r="F148" s="249" t="s">
        <v>730</v>
      </c>
      <c r="G148" s="247"/>
      <c r="H148" s="250">
        <v>176.62899999999999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165</v>
      </c>
      <c r="AU148" s="256" t="s">
        <v>85</v>
      </c>
      <c r="AV148" s="14" t="s">
        <v>85</v>
      </c>
      <c r="AW148" s="14" t="s">
        <v>32</v>
      </c>
      <c r="AX148" s="14" t="s">
        <v>75</v>
      </c>
      <c r="AY148" s="256" t="s">
        <v>127</v>
      </c>
    </row>
    <row r="149" s="15" customFormat="1">
      <c r="A149" s="15"/>
      <c r="B149" s="272"/>
      <c r="C149" s="273"/>
      <c r="D149" s="237" t="s">
        <v>165</v>
      </c>
      <c r="E149" s="274" t="s">
        <v>1</v>
      </c>
      <c r="F149" s="275" t="s">
        <v>335</v>
      </c>
      <c r="G149" s="273"/>
      <c r="H149" s="276">
        <v>176.62899999999999</v>
      </c>
      <c r="I149" s="277"/>
      <c r="J149" s="273"/>
      <c r="K149" s="273"/>
      <c r="L149" s="278"/>
      <c r="M149" s="279"/>
      <c r="N149" s="280"/>
      <c r="O149" s="280"/>
      <c r="P149" s="280"/>
      <c r="Q149" s="280"/>
      <c r="R149" s="280"/>
      <c r="S149" s="280"/>
      <c r="T149" s="28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2" t="s">
        <v>165</v>
      </c>
      <c r="AU149" s="282" t="s">
        <v>85</v>
      </c>
      <c r="AV149" s="15" t="s">
        <v>133</v>
      </c>
      <c r="AW149" s="15" t="s">
        <v>32</v>
      </c>
      <c r="AX149" s="15" t="s">
        <v>83</v>
      </c>
      <c r="AY149" s="282" t="s">
        <v>127</v>
      </c>
    </row>
    <row r="150" s="2" customFormat="1" ht="24.15" customHeight="1">
      <c r="A150" s="38"/>
      <c r="B150" s="39"/>
      <c r="C150" s="257" t="s">
        <v>149</v>
      </c>
      <c r="D150" s="257" t="s">
        <v>214</v>
      </c>
      <c r="E150" s="258" t="s">
        <v>772</v>
      </c>
      <c r="F150" s="259" t="s">
        <v>773</v>
      </c>
      <c r="G150" s="260" t="s">
        <v>246</v>
      </c>
      <c r="H150" s="261">
        <v>315.54000000000002</v>
      </c>
      <c r="I150" s="262"/>
      <c r="J150" s="263">
        <f>ROUND(I150*H150,2)</f>
        <v>0</v>
      </c>
      <c r="K150" s="264"/>
      <c r="L150" s="44"/>
      <c r="M150" s="265" t="s">
        <v>1</v>
      </c>
      <c r="N150" s="266" t="s">
        <v>40</v>
      </c>
      <c r="O150" s="91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3" t="s">
        <v>133</v>
      </c>
      <c r="AT150" s="233" t="s">
        <v>214</v>
      </c>
      <c r="AU150" s="233" t="s">
        <v>85</v>
      </c>
      <c r="AY150" s="17" t="s">
        <v>127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7" t="s">
        <v>83</v>
      </c>
      <c r="BK150" s="234">
        <f>ROUND(I150*H150,2)</f>
        <v>0</v>
      </c>
      <c r="BL150" s="17" t="s">
        <v>133</v>
      </c>
      <c r="BM150" s="233" t="s">
        <v>774</v>
      </c>
    </row>
    <row r="151" s="14" customFormat="1">
      <c r="A151" s="14"/>
      <c r="B151" s="246"/>
      <c r="C151" s="247"/>
      <c r="D151" s="237" t="s">
        <v>165</v>
      </c>
      <c r="E151" s="248" t="s">
        <v>1</v>
      </c>
      <c r="F151" s="249" t="s">
        <v>258</v>
      </c>
      <c r="G151" s="247"/>
      <c r="H151" s="250">
        <v>18.18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165</v>
      </c>
      <c r="AU151" s="256" t="s">
        <v>85</v>
      </c>
      <c r="AV151" s="14" t="s">
        <v>85</v>
      </c>
      <c r="AW151" s="14" t="s">
        <v>32</v>
      </c>
      <c r="AX151" s="14" t="s">
        <v>75</v>
      </c>
      <c r="AY151" s="256" t="s">
        <v>127</v>
      </c>
    </row>
    <row r="152" s="14" customFormat="1">
      <c r="A152" s="14"/>
      <c r="B152" s="246"/>
      <c r="C152" s="247"/>
      <c r="D152" s="237" t="s">
        <v>165</v>
      </c>
      <c r="E152" s="248" t="s">
        <v>1</v>
      </c>
      <c r="F152" s="249" t="s">
        <v>725</v>
      </c>
      <c r="G152" s="247"/>
      <c r="H152" s="250">
        <v>297.36000000000001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165</v>
      </c>
      <c r="AU152" s="256" t="s">
        <v>85</v>
      </c>
      <c r="AV152" s="14" t="s">
        <v>85</v>
      </c>
      <c r="AW152" s="14" t="s">
        <v>32</v>
      </c>
      <c r="AX152" s="14" t="s">
        <v>75</v>
      </c>
      <c r="AY152" s="256" t="s">
        <v>127</v>
      </c>
    </row>
    <row r="153" s="15" customFormat="1">
      <c r="A153" s="15"/>
      <c r="B153" s="272"/>
      <c r="C153" s="273"/>
      <c r="D153" s="237" t="s">
        <v>165</v>
      </c>
      <c r="E153" s="274" t="s">
        <v>1</v>
      </c>
      <c r="F153" s="275" t="s">
        <v>335</v>
      </c>
      <c r="G153" s="273"/>
      <c r="H153" s="276">
        <v>315.54000000000002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2" t="s">
        <v>165</v>
      </c>
      <c r="AU153" s="282" t="s">
        <v>85</v>
      </c>
      <c r="AV153" s="15" t="s">
        <v>133</v>
      </c>
      <c r="AW153" s="15" t="s">
        <v>32</v>
      </c>
      <c r="AX153" s="15" t="s">
        <v>83</v>
      </c>
      <c r="AY153" s="282" t="s">
        <v>127</v>
      </c>
    </row>
    <row r="154" s="2" customFormat="1" ht="24.15" customHeight="1">
      <c r="A154" s="38"/>
      <c r="B154" s="39"/>
      <c r="C154" s="257" t="s">
        <v>132</v>
      </c>
      <c r="D154" s="257" t="s">
        <v>214</v>
      </c>
      <c r="E154" s="258" t="s">
        <v>371</v>
      </c>
      <c r="F154" s="259" t="s">
        <v>372</v>
      </c>
      <c r="G154" s="260" t="s">
        <v>246</v>
      </c>
      <c r="H154" s="261">
        <v>315.54000000000002</v>
      </c>
      <c r="I154" s="262"/>
      <c r="J154" s="263">
        <f>ROUND(I154*H154,2)</f>
        <v>0</v>
      </c>
      <c r="K154" s="264"/>
      <c r="L154" s="44"/>
      <c r="M154" s="265" t="s">
        <v>1</v>
      </c>
      <c r="N154" s="266" t="s">
        <v>40</v>
      </c>
      <c r="O154" s="91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3" t="s">
        <v>133</v>
      </c>
      <c r="AT154" s="233" t="s">
        <v>214</v>
      </c>
      <c r="AU154" s="233" t="s">
        <v>85</v>
      </c>
      <c r="AY154" s="17" t="s">
        <v>127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7" t="s">
        <v>83</v>
      </c>
      <c r="BK154" s="234">
        <f>ROUND(I154*H154,2)</f>
        <v>0</v>
      </c>
      <c r="BL154" s="17" t="s">
        <v>133</v>
      </c>
      <c r="BM154" s="233" t="s">
        <v>775</v>
      </c>
    </row>
    <row r="155" s="14" customFormat="1">
      <c r="A155" s="14"/>
      <c r="B155" s="246"/>
      <c r="C155" s="247"/>
      <c r="D155" s="237" t="s">
        <v>165</v>
      </c>
      <c r="E155" s="248" t="s">
        <v>1</v>
      </c>
      <c r="F155" s="249" t="s">
        <v>776</v>
      </c>
      <c r="G155" s="247"/>
      <c r="H155" s="250">
        <v>315.54000000000002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165</v>
      </c>
      <c r="AU155" s="256" t="s">
        <v>85</v>
      </c>
      <c r="AV155" s="14" t="s">
        <v>85</v>
      </c>
      <c r="AW155" s="14" t="s">
        <v>32</v>
      </c>
      <c r="AX155" s="14" t="s">
        <v>83</v>
      </c>
      <c r="AY155" s="256" t="s">
        <v>127</v>
      </c>
    </row>
    <row r="156" s="2" customFormat="1" ht="33" customHeight="1">
      <c r="A156" s="38"/>
      <c r="B156" s="39"/>
      <c r="C156" s="257" t="s">
        <v>156</v>
      </c>
      <c r="D156" s="257" t="s">
        <v>214</v>
      </c>
      <c r="E156" s="258" t="s">
        <v>375</v>
      </c>
      <c r="F156" s="259" t="s">
        <v>376</v>
      </c>
      <c r="G156" s="260" t="s">
        <v>246</v>
      </c>
      <c r="H156" s="261">
        <v>4733.1000000000004</v>
      </c>
      <c r="I156" s="262"/>
      <c r="J156" s="263">
        <f>ROUND(I156*H156,2)</f>
        <v>0</v>
      </c>
      <c r="K156" s="264"/>
      <c r="L156" s="44"/>
      <c r="M156" s="265" t="s">
        <v>1</v>
      </c>
      <c r="N156" s="266" t="s">
        <v>40</v>
      </c>
      <c r="O156" s="91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3" t="s">
        <v>133</v>
      </c>
      <c r="AT156" s="233" t="s">
        <v>214</v>
      </c>
      <c r="AU156" s="233" t="s">
        <v>85</v>
      </c>
      <c r="AY156" s="17" t="s">
        <v>127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7" t="s">
        <v>83</v>
      </c>
      <c r="BK156" s="234">
        <f>ROUND(I156*H156,2)</f>
        <v>0</v>
      </c>
      <c r="BL156" s="17" t="s">
        <v>133</v>
      </c>
      <c r="BM156" s="233" t="s">
        <v>777</v>
      </c>
    </row>
    <row r="157" s="14" customFormat="1">
      <c r="A157" s="14"/>
      <c r="B157" s="246"/>
      <c r="C157" s="247"/>
      <c r="D157" s="237" t="s">
        <v>165</v>
      </c>
      <c r="E157" s="248" t="s">
        <v>1</v>
      </c>
      <c r="F157" s="249" t="s">
        <v>778</v>
      </c>
      <c r="G157" s="247"/>
      <c r="H157" s="250">
        <v>4733.1000000000004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165</v>
      </c>
      <c r="AU157" s="256" t="s">
        <v>85</v>
      </c>
      <c r="AV157" s="14" t="s">
        <v>85</v>
      </c>
      <c r="AW157" s="14" t="s">
        <v>32</v>
      </c>
      <c r="AX157" s="14" t="s">
        <v>83</v>
      </c>
      <c r="AY157" s="256" t="s">
        <v>127</v>
      </c>
    </row>
    <row r="158" s="2" customFormat="1" ht="21.75" customHeight="1">
      <c r="A158" s="38"/>
      <c r="B158" s="39"/>
      <c r="C158" s="257" t="s">
        <v>160</v>
      </c>
      <c r="D158" s="257" t="s">
        <v>214</v>
      </c>
      <c r="E158" s="258" t="s">
        <v>380</v>
      </c>
      <c r="F158" s="259" t="s">
        <v>381</v>
      </c>
      <c r="G158" s="260" t="s">
        <v>246</v>
      </c>
      <c r="H158" s="261">
        <v>315.54000000000002</v>
      </c>
      <c r="I158" s="262"/>
      <c r="J158" s="263">
        <f>ROUND(I158*H158,2)</f>
        <v>0</v>
      </c>
      <c r="K158" s="264"/>
      <c r="L158" s="44"/>
      <c r="M158" s="265" t="s">
        <v>1</v>
      </c>
      <c r="N158" s="266" t="s">
        <v>40</v>
      </c>
      <c r="O158" s="91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3" t="s">
        <v>133</v>
      </c>
      <c r="AT158" s="233" t="s">
        <v>214</v>
      </c>
      <c r="AU158" s="233" t="s">
        <v>85</v>
      </c>
      <c r="AY158" s="17" t="s">
        <v>127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7" t="s">
        <v>83</v>
      </c>
      <c r="BK158" s="234">
        <f>ROUND(I158*H158,2)</f>
        <v>0</v>
      </c>
      <c r="BL158" s="17" t="s">
        <v>133</v>
      </c>
      <c r="BM158" s="233" t="s">
        <v>779</v>
      </c>
    </row>
    <row r="159" s="14" customFormat="1">
      <c r="A159" s="14"/>
      <c r="B159" s="246"/>
      <c r="C159" s="247"/>
      <c r="D159" s="237" t="s">
        <v>165</v>
      </c>
      <c r="E159" s="248" t="s">
        <v>1</v>
      </c>
      <c r="F159" s="249" t="s">
        <v>776</v>
      </c>
      <c r="G159" s="247"/>
      <c r="H159" s="250">
        <v>315.54000000000002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165</v>
      </c>
      <c r="AU159" s="256" t="s">
        <v>85</v>
      </c>
      <c r="AV159" s="14" t="s">
        <v>85</v>
      </c>
      <c r="AW159" s="14" t="s">
        <v>32</v>
      </c>
      <c r="AX159" s="14" t="s">
        <v>83</v>
      </c>
      <c r="AY159" s="256" t="s">
        <v>127</v>
      </c>
    </row>
    <row r="160" s="2" customFormat="1" ht="16.5" customHeight="1">
      <c r="A160" s="38"/>
      <c r="B160" s="39"/>
      <c r="C160" s="257" t="s">
        <v>167</v>
      </c>
      <c r="D160" s="257" t="s">
        <v>214</v>
      </c>
      <c r="E160" s="258" t="s">
        <v>384</v>
      </c>
      <c r="F160" s="259" t="s">
        <v>385</v>
      </c>
      <c r="G160" s="260" t="s">
        <v>246</v>
      </c>
      <c r="H160" s="261">
        <v>315.54000000000002</v>
      </c>
      <c r="I160" s="262"/>
      <c r="J160" s="263">
        <f>ROUND(I160*H160,2)</f>
        <v>0</v>
      </c>
      <c r="K160" s="264"/>
      <c r="L160" s="44"/>
      <c r="M160" s="265" t="s">
        <v>1</v>
      </c>
      <c r="N160" s="266" t="s">
        <v>40</v>
      </c>
      <c r="O160" s="91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3" t="s">
        <v>133</v>
      </c>
      <c r="AT160" s="233" t="s">
        <v>214</v>
      </c>
      <c r="AU160" s="233" t="s">
        <v>85</v>
      </c>
      <c r="AY160" s="17" t="s">
        <v>127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7" t="s">
        <v>83</v>
      </c>
      <c r="BK160" s="234">
        <f>ROUND(I160*H160,2)</f>
        <v>0</v>
      </c>
      <c r="BL160" s="17" t="s">
        <v>133</v>
      </c>
      <c r="BM160" s="233" t="s">
        <v>780</v>
      </c>
    </row>
    <row r="161" s="14" customFormat="1">
      <c r="A161" s="14"/>
      <c r="B161" s="246"/>
      <c r="C161" s="247"/>
      <c r="D161" s="237" t="s">
        <v>165</v>
      </c>
      <c r="E161" s="248" t="s">
        <v>1</v>
      </c>
      <c r="F161" s="249" t="s">
        <v>776</v>
      </c>
      <c r="G161" s="247"/>
      <c r="H161" s="250">
        <v>315.54000000000002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165</v>
      </c>
      <c r="AU161" s="256" t="s">
        <v>85</v>
      </c>
      <c r="AV161" s="14" t="s">
        <v>85</v>
      </c>
      <c r="AW161" s="14" t="s">
        <v>32</v>
      </c>
      <c r="AX161" s="14" t="s">
        <v>83</v>
      </c>
      <c r="AY161" s="256" t="s">
        <v>127</v>
      </c>
    </row>
    <row r="162" s="2" customFormat="1" ht="24.15" customHeight="1">
      <c r="A162" s="38"/>
      <c r="B162" s="39"/>
      <c r="C162" s="257" t="s">
        <v>171</v>
      </c>
      <c r="D162" s="257" t="s">
        <v>214</v>
      </c>
      <c r="E162" s="258" t="s">
        <v>388</v>
      </c>
      <c r="F162" s="259" t="s">
        <v>389</v>
      </c>
      <c r="G162" s="260" t="s">
        <v>390</v>
      </c>
      <c r="H162" s="261">
        <v>536.41800000000001</v>
      </c>
      <c r="I162" s="262"/>
      <c r="J162" s="263">
        <f>ROUND(I162*H162,2)</f>
        <v>0</v>
      </c>
      <c r="K162" s="264"/>
      <c r="L162" s="44"/>
      <c r="M162" s="265" t="s">
        <v>1</v>
      </c>
      <c r="N162" s="266" t="s">
        <v>40</v>
      </c>
      <c r="O162" s="91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3" t="s">
        <v>133</v>
      </c>
      <c r="AT162" s="233" t="s">
        <v>214</v>
      </c>
      <c r="AU162" s="233" t="s">
        <v>85</v>
      </c>
      <c r="AY162" s="17" t="s">
        <v>127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7" t="s">
        <v>83</v>
      </c>
      <c r="BK162" s="234">
        <f>ROUND(I162*H162,2)</f>
        <v>0</v>
      </c>
      <c r="BL162" s="17" t="s">
        <v>133</v>
      </c>
      <c r="BM162" s="233" t="s">
        <v>781</v>
      </c>
    </row>
    <row r="163" s="14" customFormat="1">
      <c r="A163" s="14"/>
      <c r="B163" s="246"/>
      <c r="C163" s="247"/>
      <c r="D163" s="237" t="s">
        <v>165</v>
      </c>
      <c r="E163" s="248" t="s">
        <v>1</v>
      </c>
      <c r="F163" s="249" t="s">
        <v>782</v>
      </c>
      <c r="G163" s="247"/>
      <c r="H163" s="250">
        <v>536.41800000000001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165</v>
      </c>
      <c r="AU163" s="256" t="s">
        <v>85</v>
      </c>
      <c r="AV163" s="14" t="s">
        <v>85</v>
      </c>
      <c r="AW163" s="14" t="s">
        <v>32</v>
      </c>
      <c r="AX163" s="14" t="s">
        <v>83</v>
      </c>
      <c r="AY163" s="256" t="s">
        <v>127</v>
      </c>
    </row>
    <row r="164" s="2" customFormat="1" ht="16.5" customHeight="1">
      <c r="A164" s="38"/>
      <c r="B164" s="39"/>
      <c r="C164" s="220" t="s">
        <v>175</v>
      </c>
      <c r="D164" s="220" t="s">
        <v>129</v>
      </c>
      <c r="E164" s="221" t="s">
        <v>783</v>
      </c>
      <c r="F164" s="222" t="s">
        <v>784</v>
      </c>
      <c r="G164" s="223" t="s">
        <v>390</v>
      </c>
      <c r="H164" s="224">
        <v>126</v>
      </c>
      <c r="I164" s="225"/>
      <c r="J164" s="226">
        <f>ROUND(I164*H164,2)</f>
        <v>0</v>
      </c>
      <c r="K164" s="227"/>
      <c r="L164" s="228"/>
      <c r="M164" s="229" t="s">
        <v>1</v>
      </c>
      <c r="N164" s="230" t="s">
        <v>40</v>
      </c>
      <c r="O164" s="91"/>
      <c r="P164" s="231">
        <f>O164*H164</f>
        <v>0</v>
      </c>
      <c r="Q164" s="231">
        <v>1</v>
      </c>
      <c r="R164" s="231">
        <f>Q164*H164</f>
        <v>126</v>
      </c>
      <c r="S164" s="231">
        <v>0</v>
      </c>
      <c r="T164" s="23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3" t="s">
        <v>132</v>
      </c>
      <c r="AT164" s="233" t="s">
        <v>129</v>
      </c>
      <c r="AU164" s="233" t="s">
        <v>85</v>
      </c>
      <c r="AY164" s="17" t="s">
        <v>127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7" t="s">
        <v>83</v>
      </c>
      <c r="BK164" s="234">
        <f>ROUND(I164*H164,2)</f>
        <v>0</v>
      </c>
      <c r="BL164" s="17" t="s">
        <v>133</v>
      </c>
      <c r="BM164" s="233" t="s">
        <v>785</v>
      </c>
    </row>
    <row r="165" s="13" customFormat="1">
      <c r="A165" s="13"/>
      <c r="B165" s="235"/>
      <c r="C165" s="236"/>
      <c r="D165" s="237" t="s">
        <v>165</v>
      </c>
      <c r="E165" s="238" t="s">
        <v>1</v>
      </c>
      <c r="F165" s="239" t="s">
        <v>746</v>
      </c>
      <c r="G165" s="236"/>
      <c r="H165" s="238" t="s">
        <v>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165</v>
      </c>
      <c r="AU165" s="245" t="s">
        <v>85</v>
      </c>
      <c r="AV165" s="13" t="s">
        <v>83</v>
      </c>
      <c r="AW165" s="13" t="s">
        <v>32</v>
      </c>
      <c r="AX165" s="13" t="s">
        <v>75</v>
      </c>
      <c r="AY165" s="245" t="s">
        <v>127</v>
      </c>
    </row>
    <row r="166" s="14" customFormat="1">
      <c r="A166" s="14"/>
      <c r="B166" s="246"/>
      <c r="C166" s="247"/>
      <c r="D166" s="237" t="s">
        <v>165</v>
      </c>
      <c r="E166" s="248" t="s">
        <v>1</v>
      </c>
      <c r="F166" s="249" t="s">
        <v>786</v>
      </c>
      <c r="G166" s="247"/>
      <c r="H166" s="250">
        <v>126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165</v>
      </c>
      <c r="AU166" s="256" t="s">
        <v>85</v>
      </c>
      <c r="AV166" s="14" t="s">
        <v>85</v>
      </c>
      <c r="AW166" s="14" t="s">
        <v>32</v>
      </c>
      <c r="AX166" s="14" t="s">
        <v>75</v>
      </c>
      <c r="AY166" s="256" t="s">
        <v>127</v>
      </c>
    </row>
    <row r="167" s="15" customFormat="1">
      <c r="A167" s="15"/>
      <c r="B167" s="272"/>
      <c r="C167" s="273"/>
      <c r="D167" s="237" t="s">
        <v>165</v>
      </c>
      <c r="E167" s="274" t="s">
        <v>787</v>
      </c>
      <c r="F167" s="275" t="s">
        <v>335</v>
      </c>
      <c r="G167" s="273"/>
      <c r="H167" s="276">
        <v>126</v>
      </c>
      <c r="I167" s="277"/>
      <c r="J167" s="273"/>
      <c r="K167" s="273"/>
      <c r="L167" s="278"/>
      <c r="M167" s="279"/>
      <c r="N167" s="280"/>
      <c r="O167" s="280"/>
      <c r="P167" s="280"/>
      <c r="Q167" s="280"/>
      <c r="R167" s="280"/>
      <c r="S167" s="280"/>
      <c r="T167" s="28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2" t="s">
        <v>165</v>
      </c>
      <c r="AU167" s="282" t="s">
        <v>85</v>
      </c>
      <c r="AV167" s="15" t="s">
        <v>133</v>
      </c>
      <c r="AW167" s="15" t="s">
        <v>32</v>
      </c>
      <c r="AX167" s="15" t="s">
        <v>83</v>
      </c>
      <c r="AY167" s="282" t="s">
        <v>127</v>
      </c>
    </row>
    <row r="168" s="2" customFormat="1" ht="16.5" customHeight="1">
      <c r="A168" s="38"/>
      <c r="B168" s="39"/>
      <c r="C168" s="220" t="s">
        <v>179</v>
      </c>
      <c r="D168" s="220" t="s">
        <v>129</v>
      </c>
      <c r="E168" s="221" t="s">
        <v>788</v>
      </c>
      <c r="F168" s="222" t="s">
        <v>789</v>
      </c>
      <c r="G168" s="223" t="s">
        <v>390</v>
      </c>
      <c r="H168" s="224">
        <v>119.7</v>
      </c>
      <c r="I168" s="225"/>
      <c r="J168" s="226">
        <f>ROUND(I168*H168,2)</f>
        <v>0</v>
      </c>
      <c r="K168" s="227"/>
      <c r="L168" s="228"/>
      <c r="M168" s="229" t="s">
        <v>1</v>
      </c>
      <c r="N168" s="230" t="s">
        <v>40</v>
      </c>
      <c r="O168" s="91"/>
      <c r="P168" s="231">
        <f>O168*H168</f>
        <v>0</v>
      </c>
      <c r="Q168" s="231">
        <v>1</v>
      </c>
      <c r="R168" s="231">
        <f>Q168*H168</f>
        <v>119.7</v>
      </c>
      <c r="S168" s="231">
        <v>0</v>
      </c>
      <c r="T168" s="23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3" t="s">
        <v>132</v>
      </c>
      <c r="AT168" s="233" t="s">
        <v>129</v>
      </c>
      <c r="AU168" s="233" t="s">
        <v>85</v>
      </c>
      <c r="AY168" s="17" t="s">
        <v>127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7" t="s">
        <v>83</v>
      </c>
      <c r="BK168" s="234">
        <f>ROUND(I168*H168,2)</f>
        <v>0</v>
      </c>
      <c r="BL168" s="17" t="s">
        <v>133</v>
      </c>
      <c r="BM168" s="233" t="s">
        <v>790</v>
      </c>
    </row>
    <row r="169" s="14" customFormat="1">
      <c r="A169" s="14"/>
      <c r="B169" s="246"/>
      <c r="C169" s="247"/>
      <c r="D169" s="237" t="s">
        <v>165</v>
      </c>
      <c r="E169" s="248" t="s">
        <v>1</v>
      </c>
      <c r="F169" s="249" t="s">
        <v>791</v>
      </c>
      <c r="G169" s="247"/>
      <c r="H169" s="250">
        <v>119.7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165</v>
      </c>
      <c r="AU169" s="256" t="s">
        <v>85</v>
      </c>
      <c r="AV169" s="14" t="s">
        <v>85</v>
      </c>
      <c r="AW169" s="14" t="s">
        <v>32</v>
      </c>
      <c r="AX169" s="14" t="s">
        <v>75</v>
      </c>
      <c r="AY169" s="256" t="s">
        <v>127</v>
      </c>
    </row>
    <row r="170" s="15" customFormat="1">
      <c r="A170" s="15"/>
      <c r="B170" s="272"/>
      <c r="C170" s="273"/>
      <c r="D170" s="237" t="s">
        <v>165</v>
      </c>
      <c r="E170" s="274" t="s">
        <v>792</v>
      </c>
      <c r="F170" s="275" t="s">
        <v>335</v>
      </c>
      <c r="G170" s="273"/>
      <c r="H170" s="276">
        <v>119.7</v>
      </c>
      <c r="I170" s="277"/>
      <c r="J170" s="273"/>
      <c r="K170" s="273"/>
      <c r="L170" s="278"/>
      <c r="M170" s="279"/>
      <c r="N170" s="280"/>
      <c r="O170" s="280"/>
      <c r="P170" s="280"/>
      <c r="Q170" s="280"/>
      <c r="R170" s="280"/>
      <c r="S170" s="280"/>
      <c r="T170" s="28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2" t="s">
        <v>165</v>
      </c>
      <c r="AU170" s="282" t="s">
        <v>85</v>
      </c>
      <c r="AV170" s="15" t="s">
        <v>133</v>
      </c>
      <c r="AW170" s="15" t="s">
        <v>32</v>
      </c>
      <c r="AX170" s="15" t="s">
        <v>83</v>
      </c>
      <c r="AY170" s="282" t="s">
        <v>127</v>
      </c>
    </row>
    <row r="171" s="2" customFormat="1" ht="16.5" customHeight="1">
      <c r="A171" s="38"/>
      <c r="B171" s="39"/>
      <c r="C171" s="220" t="s">
        <v>8</v>
      </c>
      <c r="D171" s="220" t="s">
        <v>129</v>
      </c>
      <c r="E171" s="221" t="s">
        <v>793</v>
      </c>
      <c r="F171" s="222" t="s">
        <v>794</v>
      </c>
      <c r="G171" s="223" t="s">
        <v>390</v>
      </c>
      <c r="H171" s="224">
        <v>342.72000000000003</v>
      </c>
      <c r="I171" s="225"/>
      <c r="J171" s="226">
        <f>ROUND(I171*H171,2)</f>
        <v>0</v>
      </c>
      <c r="K171" s="227"/>
      <c r="L171" s="228"/>
      <c r="M171" s="229" t="s">
        <v>1</v>
      </c>
      <c r="N171" s="230" t="s">
        <v>40</v>
      </c>
      <c r="O171" s="91"/>
      <c r="P171" s="231">
        <f>O171*H171</f>
        <v>0</v>
      </c>
      <c r="Q171" s="231">
        <v>1</v>
      </c>
      <c r="R171" s="231">
        <f>Q171*H171</f>
        <v>342.72000000000003</v>
      </c>
      <c r="S171" s="231">
        <v>0</v>
      </c>
      <c r="T171" s="23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3" t="s">
        <v>132</v>
      </c>
      <c r="AT171" s="233" t="s">
        <v>129</v>
      </c>
      <c r="AU171" s="233" t="s">
        <v>85</v>
      </c>
      <c r="AY171" s="17" t="s">
        <v>127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7" t="s">
        <v>83</v>
      </c>
      <c r="BK171" s="234">
        <f>ROUND(I171*H171,2)</f>
        <v>0</v>
      </c>
      <c r="BL171" s="17" t="s">
        <v>133</v>
      </c>
      <c r="BM171" s="233" t="s">
        <v>795</v>
      </c>
    </row>
    <row r="172" s="14" customFormat="1">
      <c r="A172" s="14"/>
      <c r="B172" s="246"/>
      <c r="C172" s="247"/>
      <c r="D172" s="237" t="s">
        <v>165</v>
      </c>
      <c r="E172" s="248" t="s">
        <v>1</v>
      </c>
      <c r="F172" s="249" t="s">
        <v>796</v>
      </c>
      <c r="G172" s="247"/>
      <c r="H172" s="250">
        <v>342.72000000000003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165</v>
      </c>
      <c r="AU172" s="256" t="s">
        <v>85</v>
      </c>
      <c r="AV172" s="14" t="s">
        <v>85</v>
      </c>
      <c r="AW172" s="14" t="s">
        <v>32</v>
      </c>
      <c r="AX172" s="14" t="s">
        <v>75</v>
      </c>
      <c r="AY172" s="256" t="s">
        <v>127</v>
      </c>
    </row>
    <row r="173" s="15" customFormat="1">
      <c r="A173" s="15"/>
      <c r="B173" s="272"/>
      <c r="C173" s="273"/>
      <c r="D173" s="237" t="s">
        <v>165</v>
      </c>
      <c r="E173" s="274" t="s">
        <v>797</v>
      </c>
      <c r="F173" s="275" t="s">
        <v>335</v>
      </c>
      <c r="G173" s="273"/>
      <c r="H173" s="276">
        <v>342.72000000000003</v>
      </c>
      <c r="I173" s="277"/>
      <c r="J173" s="273"/>
      <c r="K173" s="273"/>
      <c r="L173" s="278"/>
      <c r="M173" s="279"/>
      <c r="N173" s="280"/>
      <c r="O173" s="280"/>
      <c r="P173" s="280"/>
      <c r="Q173" s="280"/>
      <c r="R173" s="280"/>
      <c r="S173" s="280"/>
      <c r="T173" s="28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2" t="s">
        <v>165</v>
      </c>
      <c r="AU173" s="282" t="s">
        <v>85</v>
      </c>
      <c r="AV173" s="15" t="s">
        <v>133</v>
      </c>
      <c r="AW173" s="15" t="s">
        <v>32</v>
      </c>
      <c r="AX173" s="15" t="s">
        <v>83</v>
      </c>
      <c r="AY173" s="282" t="s">
        <v>127</v>
      </c>
    </row>
    <row r="174" s="2" customFormat="1" ht="24.15" customHeight="1">
      <c r="A174" s="38"/>
      <c r="B174" s="39"/>
      <c r="C174" s="257" t="s">
        <v>186</v>
      </c>
      <c r="D174" s="257" t="s">
        <v>214</v>
      </c>
      <c r="E174" s="258" t="s">
        <v>394</v>
      </c>
      <c r="F174" s="259" t="s">
        <v>395</v>
      </c>
      <c r="G174" s="260" t="s">
        <v>246</v>
      </c>
      <c r="H174" s="261">
        <v>306.07999999999998</v>
      </c>
      <c r="I174" s="262"/>
      <c r="J174" s="263">
        <f>ROUND(I174*H174,2)</f>
        <v>0</v>
      </c>
      <c r="K174" s="264"/>
      <c r="L174" s="44"/>
      <c r="M174" s="265" t="s">
        <v>1</v>
      </c>
      <c r="N174" s="266" t="s">
        <v>40</v>
      </c>
      <c r="O174" s="91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3" t="s">
        <v>133</v>
      </c>
      <c r="AT174" s="233" t="s">
        <v>214</v>
      </c>
      <c r="AU174" s="233" t="s">
        <v>85</v>
      </c>
      <c r="AY174" s="17" t="s">
        <v>127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7" t="s">
        <v>83</v>
      </c>
      <c r="BK174" s="234">
        <f>ROUND(I174*H174,2)</f>
        <v>0</v>
      </c>
      <c r="BL174" s="17" t="s">
        <v>133</v>
      </c>
      <c r="BM174" s="233" t="s">
        <v>798</v>
      </c>
    </row>
    <row r="175" s="14" customFormat="1">
      <c r="A175" s="14"/>
      <c r="B175" s="246"/>
      <c r="C175" s="247"/>
      <c r="D175" s="237" t="s">
        <v>165</v>
      </c>
      <c r="E175" s="248" t="s">
        <v>1</v>
      </c>
      <c r="F175" s="249" t="s">
        <v>725</v>
      </c>
      <c r="G175" s="247"/>
      <c r="H175" s="250">
        <v>297.36000000000001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165</v>
      </c>
      <c r="AU175" s="256" t="s">
        <v>85</v>
      </c>
      <c r="AV175" s="14" t="s">
        <v>85</v>
      </c>
      <c r="AW175" s="14" t="s">
        <v>32</v>
      </c>
      <c r="AX175" s="14" t="s">
        <v>75</v>
      </c>
      <c r="AY175" s="256" t="s">
        <v>127</v>
      </c>
    </row>
    <row r="176" s="14" customFormat="1">
      <c r="A176" s="14"/>
      <c r="B176" s="246"/>
      <c r="C176" s="247"/>
      <c r="D176" s="237" t="s">
        <v>165</v>
      </c>
      <c r="E176" s="248" t="s">
        <v>1</v>
      </c>
      <c r="F176" s="249" t="s">
        <v>799</v>
      </c>
      <c r="G176" s="247"/>
      <c r="H176" s="250">
        <v>8.7200000000000006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165</v>
      </c>
      <c r="AU176" s="256" t="s">
        <v>85</v>
      </c>
      <c r="AV176" s="14" t="s">
        <v>85</v>
      </c>
      <c r="AW176" s="14" t="s">
        <v>32</v>
      </c>
      <c r="AX176" s="14" t="s">
        <v>75</v>
      </c>
      <c r="AY176" s="256" t="s">
        <v>127</v>
      </c>
    </row>
    <row r="177" s="15" customFormat="1">
      <c r="A177" s="15"/>
      <c r="B177" s="272"/>
      <c r="C177" s="273"/>
      <c r="D177" s="237" t="s">
        <v>165</v>
      </c>
      <c r="E177" s="274" t="s">
        <v>270</v>
      </c>
      <c r="F177" s="275" t="s">
        <v>335</v>
      </c>
      <c r="G177" s="273"/>
      <c r="H177" s="276">
        <v>306.07999999999998</v>
      </c>
      <c r="I177" s="277"/>
      <c r="J177" s="273"/>
      <c r="K177" s="273"/>
      <c r="L177" s="278"/>
      <c r="M177" s="279"/>
      <c r="N177" s="280"/>
      <c r="O177" s="280"/>
      <c r="P177" s="280"/>
      <c r="Q177" s="280"/>
      <c r="R177" s="280"/>
      <c r="S177" s="280"/>
      <c r="T177" s="28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2" t="s">
        <v>165</v>
      </c>
      <c r="AU177" s="282" t="s">
        <v>85</v>
      </c>
      <c r="AV177" s="15" t="s">
        <v>133</v>
      </c>
      <c r="AW177" s="15" t="s">
        <v>32</v>
      </c>
      <c r="AX177" s="15" t="s">
        <v>83</v>
      </c>
      <c r="AY177" s="282" t="s">
        <v>127</v>
      </c>
    </row>
    <row r="178" s="2" customFormat="1" ht="24.15" customHeight="1">
      <c r="A178" s="38"/>
      <c r="B178" s="39"/>
      <c r="C178" s="257" t="s">
        <v>190</v>
      </c>
      <c r="D178" s="257" t="s">
        <v>214</v>
      </c>
      <c r="E178" s="258" t="s">
        <v>800</v>
      </c>
      <c r="F178" s="259" t="s">
        <v>801</v>
      </c>
      <c r="G178" s="260" t="s">
        <v>246</v>
      </c>
      <c r="H178" s="261">
        <v>7.7400000000000002</v>
      </c>
      <c r="I178" s="262"/>
      <c r="J178" s="263">
        <f>ROUND(I178*H178,2)</f>
        <v>0</v>
      </c>
      <c r="K178" s="264"/>
      <c r="L178" s="44"/>
      <c r="M178" s="265" t="s">
        <v>1</v>
      </c>
      <c r="N178" s="266" t="s">
        <v>40</v>
      </c>
      <c r="O178" s="91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3" t="s">
        <v>133</v>
      </c>
      <c r="AT178" s="233" t="s">
        <v>214</v>
      </c>
      <c r="AU178" s="233" t="s">
        <v>85</v>
      </c>
      <c r="AY178" s="17" t="s">
        <v>127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7" t="s">
        <v>83</v>
      </c>
      <c r="BK178" s="234">
        <f>ROUND(I178*H178,2)</f>
        <v>0</v>
      </c>
      <c r="BL178" s="17" t="s">
        <v>133</v>
      </c>
      <c r="BM178" s="233" t="s">
        <v>802</v>
      </c>
    </row>
    <row r="179" s="13" customFormat="1">
      <c r="A179" s="13"/>
      <c r="B179" s="235"/>
      <c r="C179" s="236"/>
      <c r="D179" s="237" t="s">
        <v>165</v>
      </c>
      <c r="E179" s="238" t="s">
        <v>1</v>
      </c>
      <c r="F179" s="239" t="s">
        <v>803</v>
      </c>
      <c r="G179" s="236"/>
      <c r="H179" s="238" t="s">
        <v>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165</v>
      </c>
      <c r="AU179" s="245" t="s">
        <v>85</v>
      </c>
      <c r="AV179" s="13" t="s">
        <v>83</v>
      </c>
      <c r="AW179" s="13" t="s">
        <v>32</v>
      </c>
      <c r="AX179" s="13" t="s">
        <v>75</v>
      </c>
      <c r="AY179" s="245" t="s">
        <v>127</v>
      </c>
    </row>
    <row r="180" s="14" customFormat="1">
      <c r="A180" s="14"/>
      <c r="B180" s="246"/>
      <c r="C180" s="247"/>
      <c r="D180" s="237" t="s">
        <v>165</v>
      </c>
      <c r="E180" s="248" t="s">
        <v>728</v>
      </c>
      <c r="F180" s="249" t="s">
        <v>804</v>
      </c>
      <c r="G180" s="247"/>
      <c r="H180" s="250">
        <v>7.7400000000000002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165</v>
      </c>
      <c r="AU180" s="256" t="s">
        <v>85</v>
      </c>
      <c r="AV180" s="14" t="s">
        <v>85</v>
      </c>
      <c r="AW180" s="14" t="s">
        <v>32</v>
      </c>
      <c r="AX180" s="14" t="s">
        <v>83</v>
      </c>
      <c r="AY180" s="256" t="s">
        <v>127</v>
      </c>
    </row>
    <row r="181" s="2" customFormat="1" ht="16.5" customHeight="1">
      <c r="A181" s="38"/>
      <c r="B181" s="39"/>
      <c r="C181" s="220" t="s">
        <v>194</v>
      </c>
      <c r="D181" s="220" t="s">
        <v>129</v>
      </c>
      <c r="E181" s="221" t="s">
        <v>398</v>
      </c>
      <c r="F181" s="222" t="s">
        <v>399</v>
      </c>
      <c r="G181" s="223" t="s">
        <v>390</v>
      </c>
      <c r="H181" s="224">
        <v>16.568000000000001</v>
      </c>
      <c r="I181" s="225"/>
      <c r="J181" s="226">
        <f>ROUND(I181*H181,2)</f>
        <v>0</v>
      </c>
      <c r="K181" s="227"/>
      <c r="L181" s="228"/>
      <c r="M181" s="229" t="s">
        <v>1</v>
      </c>
      <c r="N181" s="230" t="s">
        <v>40</v>
      </c>
      <c r="O181" s="91"/>
      <c r="P181" s="231">
        <f>O181*H181</f>
        <v>0</v>
      </c>
      <c r="Q181" s="231">
        <v>1</v>
      </c>
      <c r="R181" s="231">
        <f>Q181*H181</f>
        <v>16.568000000000001</v>
      </c>
      <c r="S181" s="231">
        <v>0</v>
      </c>
      <c r="T181" s="23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3" t="s">
        <v>132</v>
      </c>
      <c r="AT181" s="233" t="s">
        <v>129</v>
      </c>
      <c r="AU181" s="233" t="s">
        <v>85</v>
      </c>
      <c r="AY181" s="17" t="s">
        <v>127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7" t="s">
        <v>83</v>
      </c>
      <c r="BK181" s="234">
        <f>ROUND(I181*H181,2)</f>
        <v>0</v>
      </c>
      <c r="BL181" s="17" t="s">
        <v>133</v>
      </c>
      <c r="BM181" s="233" t="s">
        <v>805</v>
      </c>
    </row>
    <row r="182" s="14" customFormat="1">
      <c r="A182" s="14"/>
      <c r="B182" s="246"/>
      <c r="C182" s="247"/>
      <c r="D182" s="237" t="s">
        <v>165</v>
      </c>
      <c r="E182" s="248" t="s">
        <v>1</v>
      </c>
      <c r="F182" s="249" t="s">
        <v>806</v>
      </c>
      <c r="G182" s="247"/>
      <c r="H182" s="250">
        <v>16.568000000000001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165</v>
      </c>
      <c r="AU182" s="256" t="s">
        <v>85</v>
      </c>
      <c r="AV182" s="14" t="s">
        <v>85</v>
      </c>
      <c r="AW182" s="14" t="s">
        <v>32</v>
      </c>
      <c r="AX182" s="14" t="s">
        <v>83</v>
      </c>
      <c r="AY182" s="256" t="s">
        <v>127</v>
      </c>
    </row>
    <row r="183" s="2" customFormat="1" ht="16.5" customHeight="1">
      <c r="A183" s="38"/>
      <c r="B183" s="39"/>
      <c r="C183" s="220" t="s">
        <v>198</v>
      </c>
      <c r="D183" s="220" t="s">
        <v>129</v>
      </c>
      <c r="E183" s="221" t="s">
        <v>807</v>
      </c>
      <c r="F183" s="222" t="s">
        <v>808</v>
      </c>
      <c r="G183" s="223" t="s">
        <v>390</v>
      </c>
      <c r="H183" s="224">
        <v>15.48</v>
      </c>
      <c r="I183" s="225"/>
      <c r="J183" s="226">
        <f>ROUND(I183*H183,2)</f>
        <v>0</v>
      </c>
      <c r="K183" s="227"/>
      <c r="L183" s="228"/>
      <c r="M183" s="229" t="s">
        <v>1</v>
      </c>
      <c r="N183" s="230" t="s">
        <v>40</v>
      </c>
      <c r="O183" s="91"/>
      <c r="P183" s="231">
        <f>O183*H183</f>
        <v>0</v>
      </c>
      <c r="Q183" s="231">
        <v>1</v>
      </c>
      <c r="R183" s="231">
        <f>Q183*H183</f>
        <v>15.48</v>
      </c>
      <c r="S183" s="231">
        <v>0</v>
      </c>
      <c r="T183" s="23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3" t="s">
        <v>132</v>
      </c>
      <c r="AT183" s="233" t="s">
        <v>129</v>
      </c>
      <c r="AU183" s="233" t="s">
        <v>85</v>
      </c>
      <c r="AY183" s="17" t="s">
        <v>127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7" t="s">
        <v>83</v>
      </c>
      <c r="BK183" s="234">
        <f>ROUND(I183*H183,2)</f>
        <v>0</v>
      </c>
      <c r="BL183" s="17" t="s">
        <v>133</v>
      </c>
      <c r="BM183" s="233" t="s">
        <v>809</v>
      </c>
    </row>
    <row r="184" s="14" customFormat="1">
      <c r="A184" s="14"/>
      <c r="B184" s="246"/>
      <c r="C184" s="247"/>
      <c r="D184" s="237" t="s">
        <v>165</v>
      </c>
      <c r="E184" s="248" t="s">
        <v>1</v>
      </c>
      <c r="F184" s="249" t="s">
        <v>810</v>
      </c>
      <c r="G184" s="247"/>
      <c r="H184" s="250">
        <v>15.48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165</v>
      </c>
      <c r="AU184" s="256" t="s">
        <v>85</v>
      </c>
      <c r="AV184" s="14" t="s">
        <v>85</v>
      </c>
      <c r="AW184" s="14" t="s">
        <v>32</v>
      </c>
      <c r="AX184" s="14" t="s">
        <v>83</v>
      </c>
      <c r="AY184" s="256" t="s">
        <v>127</v>
      </c>
    </row>
    <row r="185" s="12" customFormat="1" ht="22.8" customHeight="1">
      <c r="A185" s="12"/>
      <c r="B185" s="204"/>
      <c r="C185" s="205"/>
      <c r="D185" s="206" t="s">
        <v>74</v>
      </c>
      <c r="E185" s="218" t="s">
        <v>85</v>
      </c>
      <c r="F185" s="218" t="s">
        <v>476</v>
      </c>
      <c r="G185" s="205"/>
      <c r="H185" s="205"/>
      <c r="I185" s="208"/>
      <c r="J185" s="219">
        <f>BK185</f>
        <v>0</v>
      </c>
      <c r="K185" s="205"/>
      <c r="L185" s="210"/>
      <c r="M185" s="211"/>
      <c r="N185" s="212"/>
      <c r="O185" s="212"/>
      <c r="P185" s="213">
        <f>SUM(P186:P196)</f>
        <v>0</v>
      </c>
      <c r="Q185" s="212"/>
      <c r="R185" s="213">
        <f>SUM(R186:R196)</f>
        <v>0.27464143999999996</v>
      </c>
      <c r="S185" s="212"/>
      <c r="T185" s="214">
        <f>SUM(T186:T196)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5" t="s">
        <v>83</v>
      </c>
      <c r="AT185" s="216" t="s">
        <v>74</v>
      </c>
      <c r="AU185" s="216" t="s">
        <v>83</v>
      </c>
      <c r="AY185" s="215" t="s">
        <v>127</v>
      </c>
      <c r="BK185" s="217">
        <f>SUM(BK186:BK196)</f>
        <v>0</v>
      </c>
    </row>
    <row r="186" s="2" customFormat="1" ht="24.15" customHeight="1">
      <c r="A186" s="38"/>
      <c r="B186" s="39"/>
      <c r="C186" s="257" t="s">
        <v>202</v>
      </c>
      <c r="D186" s="257" t="s">
        <v>214</v>
      </c>
      <c r="E186" s="258" t="s">
        <v>811</v>
      </c>
      <c r="F186" s="259" t="s">
        <v>812</v>
      </c>
      <c r="G186" s="260" t="s">
        <v>99</v>
      </c>
      <c r="H186" s="261">
        <v>88.599999999999994</v>
      </c>
      <c r="I186" s="262"/>
      <c r="J186" s="263">
        <f>ROUND(I186*H186,2)</f>
        <v>0</v>
      </c>
      <c r="K186" s="264"/>
      <c r="L186" s="44"/>
      <c r="M186" s="265" t="s">
        <v>1</v>
      </c>
      <c r="N186" s="266" t="s">
        <v>40</v>
      </c>
      <c r="O186" s="91"/>
      <c r="P186" s="231">
        <f>O186*H186</f>
        <v>0</v>
      </c>
      <c r="Q186" s="231">
        <v>0.00116</v>
      </c>
      <c r="R186" s="231">
        <f>Q186*H186</f>
        <v>0.10277599999999999</v>
      </c>
      <c r="S186" s="231">
        <v>0</v>
      </c>
      <c r="T186" s="23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3" t="s">
        <v>133</v>
      </c>
      <c r="AT186" s="233" t="s">
        <v>214</v>
      </c>
      <c r="AU186" s="233" t="s">
        <v>85</v>
      </c>
      <c r="AY186" s="17" t="s">
        <v>127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7" t="s">
        <v>83</v>
      </c>
      <c r="BK186" s="234">
        <f>ROUND(I186*H186,2)</f>
        <v>0</v>
      </c>
      <c r="BL186" s="17" t="s">
        <v>133</v>
      </c>
      <c r="BM186" s="233" t="s">
        <v>813</v>
      </c>
    </row>
    <row r="187" s="13" customFormat="1">
      <c r="A187" s="13"/>
      <c r="B187" s="235"/>
      <c r="C187" s="236"/>
      <c r="D187" s="237" t="s">
        <v>165</v>
      </c>
      <c r="E187" s="238" t="s">
        <v>1</v>
      </c>
      <c r="F187" s="239" t="s">
        <v>746</v>
      </c>
      <c r="G187" s="236"/>
      <c r="H187" s="238" t="s">
        <v>1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165</v>
      </c>
      <c r="AU187" s="245" t="s">
        <v>85</v>
      </c>
      <c r="AV187" s="13" t="s">
        <v>83</v>
      </c>
      <c r="AW187" s="13" t="s">
        <v>32</v>
      </c>
      <c r="AX187" s="13" t="s">
        <v>75</v>
      </c>
      <c r="AY187" s="245" t="s">
        <v>127</v>
      </c>
    </row>
    <row r="188" s="14" customFormat="1">
      <c r="A188" s="14"/>
      <c r="B188" s="246"/>
      <c r="C188" s="247"/>
      <c r="D188" s="237" t="s">
        <v>165</v>
      </c>
      <c r="E188" s="248" t="s">
        <v>234</v>
      </c>
      <c r="F188" s="249" t="s">
        <v>814</v>
      </c>
      <c r="G188" s="247"/>
      <c r="H188" s="250">
        <v>88.599999999999994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165</v>
      </c>
      <c r="AU188" s="256" t="s">
        <v>85</v>
      </c>
      <c r="AV188" s="14" t="s">
        <v>85</v>
      </c>
      <c r="AW188" s="14" t="s">
        <v>32</v>
      </c>
      <c r="AX188" s="14" t="s">
        <v>83</v>
      </c>
      <c r="AY188" s="256" t="s">
        <v>127</v>
      </c>
    </row>
    <row r="189" s="2" customFormat="1" ht="16.5" customHeight="1">
      <c r="A189" s="38"/>
      <c r="B189" s="39"/>
      <c r="C189" s="220" t="s">
        <v>7</v>
      </c>
      <c r="D189" s="220" t="s">
        <v>129</v>
      </c>
      <c r="E189" s="221" t="s">
        <v>815</v>
      </c>
      <c r="F189" s="222" t="s">
        <v>816</v>
      </c>
      <c r="G189" s="223" t="s">
        <v>228</v>
      </c>
      <c r="H189" s="224">
        <v>412.47699999999998</v>
      </c>
      <c r="I189" s="225"/>
      <c r="J189" s="226">
        <f>ROUND(I189*H189,2)</f>
        <v>0</v>
      </c>
      <c r="K189" s="227"/>
      <c r="L189" s="228"/>
      <c r="M189" s="229" t="s">
        <v>1</v>
      </c>
      <c r="N189" s="230" t="s">
        <v>40</v>
      </c>
      <c r="O189" s="91"/>
      <c r="P189" s="231">
        <f>O189*H189</f>
        <v>0</v>
      </c>
      <c r="Q189" s="231">
        <v>0.00029999999999999997</v>
      </c>
      <c r="R189" s="231">
        <f>Q189*H189</f>
        <v>0.12374309999999998</v>
      </c>
      <c r="S189" s="231">
        <v>0</v>
      </c>
      <c r="T189" s="23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3" t="s">
        <v>132</v>
      </c>
      <c r="AT189" s="233" t="s">
        <v>129</v>
      </c>
      <c r="AU189" s="233" t="s">
        <v>85</v>
      </c>
      <c r="AY189" s="17" t="s">
        <v>127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7" t="s">
        <v>83</v>
      </c>
      <c r="BK189" s="234">
        <f>ROUND(I189*H189,2)</f>
        <v>0</v>
      </c>
      <c r="BL189" s="17" t="s">
        <v>133</v>
      </c>
      <c r="BM189" s="233" t="s">
        <v>817</v>
      </c>
    </row>
    <row r="190" s="13" customFormat="1">
      <c r="A190" s="13"/>
      <c r="B190" s="235"/>
      <c r="C190" s="236"/>
      <c r="D190" s="237" t="s">
        <v>165</v>
      </c>
      <c r="E190" s="238" t="s">
        <v>1</v>
      </c>
      <c r="F190" s="239" t="s">
        <v>493</v>
      </c>
      <c r="G190" s="236"/>
      <c r="H190" s="238" t="s">
        <v>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165</v>
      </c>
      <c r="AU190" s="245" t="s">
        <v>85</v>
      </c>
      <c r="AV190" s="13" t="s">
        <v>83</v>
      </c>
      <c r="AW190" s="13" t="s">
        <v>32</v>
      </c>
      <c r="AX190" s="13" t="s">
        <v>75</v>
      </c>
      <c r="AY190" s="245" t="s">
        <v>127</v>
      </c>
    </row>
    <row r="191" s="14" customFormat="1">
      <c r="A191" s="14"/>
      <c r="B191" s="246"/>
      <c r="C191" s="247"/>
      <c r="D191" s="237" t="s">
        <v>165</v>
      </c>
      <c r="E191" s="248" t="s">
        <v>1</v>
      </c>
      <c r="F191" s="249" t="s">
        <v>818</v>
      </c>
      <c r="G191" s="247"/>
      <c r="H191" s="250">
        <v>412.47699999999998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165</v>
      </c>
      <c r="AU191" s="256" t="s">
        <v>85</v>
      </c>
      <c r="AV191" s="14" t="s">
        <v>85</v>
      </c>
      <c r="AW191" s="14" t="s">
        <v>32</v>
      </c>
      <c r="AX191" s="14" t="s">
        <v>83</v>
      </c>
      <c r="AY191" s="256" t="s">
        <v>127</v>
      </c>
    </row>
    <row r="192" s="2" customFormat="1" ht="21.75" customHeight="1">
      <c r="A192" s="38"/>
      <c r="B192" s="39"/>
      <c r="C192" s="257" t="s">
        <v>209</v>
      </c>
      <c r="D192" s="257" t="s">
        <v>214</v>
      </c>
      <c r="E192" s="258" t="s">
        <v>819</v>
      </c>
      <c r="F192" s="259" t="s">
        <v>820</v>
      </c>
      <c r="G192" s="260" t="s">
        <v>228</v>
      </c>
      <c r="H192" s="261">
        <v>343.73099999999999</v>
      </c>
      <c r="I192" s="262"/>
      <c r="J192" s="263">
        <f>ROUND(I192*H192,2)</f>
        <v>0</v>
      </c>
      <c r="K192" s="264"/>
      <c r="L192" s="44"/>
      <c r="M192" s="265" t="s">
        <v>1</v>
      </c>
      <c r="N192" s="266" t="s">
        <v>40</v>
      </c>
      <c r="O192" s="91"/>
      <c r="P192" s="231">
        <f>O192*H192</f>
        <v>0</v>
      </c>
      <c r="Q192" s="231">
        <v>0.00013999999999999999</v>
      </c>
      <c r="R192" s="231">
        <f>Q192*H192</f>
        <v>0.048122339999999993</v>
      </c>
      <c r="S192" s="231">
        <v>0</v>
      </c>
      <c r="T192" s="23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3" t="s">
        <v>133</v>
      </c>
      <c r="AT192" s="233" t="s">
        <v>214</v>
      </c>
      <c r="AU192" s="233" t="s">
        <v>85</v>
      </c>
      <c r="AY192" s="17" t="s">
        <v>127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7" t="s">
        <v>83</v>
      </c>
      <c r="BK192" s="234">
        <f>ROUND(I192*H192,2)</f>
        <v>0</v>
      </c>
      <c r="BL192" s="17" t="s">
        <v>133</v>
      </c>
      <c r="BM192" s="233" t="s">
        <v>821</v>
      </c>
    </row>
    <row r="193" s="13" customFormat="1">
      <c r="A193" s="13"/>
      <c r="B193" s="235"/>
      <c r="C193" s="236"/>
      <c r="D193" s="237" t="s">
        <v>165</v>
      </c>
      <c r="E193" s="238" t="s">
        <v>1</v>
      </c>
      <c r="F193" s="239" t="s">
        <v>746</v>
      </c>
      <c r="G193" s="236"/>
      <c r="H193" s="238" t="s">
        <v>1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165</v>
      </c>
      <c r="AU193" s="245" t="s">
        <v>85</v>
      </c>
      <c r="AV193" s="13" t="s">
        <v>83</v>
      </c>
      <c r="AW193" s="13" t="s">
        <v>32</v>
      </c>
      <c r="AX193" s="13" t="s">
        <v>75</v>
      </c>
      <c r="AY193" s="245" t="s">
        <v>127</v>
      </c>
    </row>
    <row r="194" s="14" customFormat="1">
      <c r="A194" s="14"/>
      <c r="B194" s="246"/>
      <c r="C194" s="247"/>
      <c r="D194" s="237" t="s">
        <v>165</v>
      </c>
      <c r="E194" s="248" t="s">
        <v>1</v>
      </c>
      <c r="F194" s="249" t="s">
        <v>822</v>
      </c>
      <c r="G194" s="247"/>
      <c r="H194" s="250">
        <v>302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165</v>
      </c>
      <c r="AU194" s="256" t="s">
        <v>85</v>
      </c>
      <c r="AV194" s="14" t="s">
        <v>85</v>
      </c>
      <c r="AW194" s="14" t="s">
        <v>32</v>
      </c>
      <c r="AX194" s="14" t="s">
        <v>75</v>
      </c>
      <c r="AY194" s="256" t="s">
        <v>127</v>
      </c>
    </row>
    <row r="195" s="14" customFormat="1">
      <c r="A195" s="14"/>
      <c r="B195" s="246"/>
      <c r="C195" s="247"/>
      <c r="D195" s="237" t="s">
        <v>165</v>
      </c>
      <c r="E195" s="248" t="s">
        <v>1</v>
      </c>
      <c r="F195" s="249" t="s">
        <v>823</v>
      </c>
      <c r="G195" s="247"/>
      <c r="H195" s="250">
        <v>41.731000000000002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165</v>
      </c>
      <c r="AU195" s="256" t="s">
        <v>85</v>
      </c>
      <c r="AV195" s="14" t="s">
        <v>85</v>
      </c>
      <c r="AW195" s="14" t="s">
        <v>32</v>
      </c>
      <c r="AX195" s="14" t="s">
        <v>75</v>
      </c>
      <c r="AY195" s="256" t="s">
        <v>127</v>
      </c>
    </row>
    <row r="196" s="15" customFormat="1">
      <c r="A196" s="15"/>
      <c r="B196" s="272"/>
      <c r="C196" s="273"/>
      <c r="D196" s="237" t="s">
        <v>165</v>
      </c>
      <c r="E196" s="274" t="s">
        <v>261</v>
      </c>
      <c r="F196" s="275" t="s">
        <v>335</v>
      </c>
      <c r="G196" s="273"/>
      <c r="H196" s="276">
        <v>343.73099999999999</v>
      </c>
      <c r="I196" s="277"/>
      <c r="J196" s="273"/>
      <c r="K196" s="273"/>
      <c r="L196" s="278"/>
      <c r="M196" s="279"/>
      <c r="N196" s="280"/>
      <c r="O196" s="280"/>
      <c r="P196" s="280"/>
      <c r="Q196" s="280"/>
      <c r="R196" s="280"/>
      <c r="S196" s="280"/>
      <c r="T196" s="28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2" t="s">
        <v>165</v>
      </c>
      <c r="AU196" s="282" t="s">
        <v>85</v>
      </c>
      <c r="AV196" s="15" t="s">
        <v>133</v>
      </c>
      <c r="AW196" s="15" t="s">
        <v>32</v>
      </c>
      <c r="AX196" s="15" t="s">
        <v>83</v>
      </c>
      <c r="AY196" s="282" t="s">
        <v>127</v>
      </c>
    </row>
    <row r="197" s="12" customFormat="1" ht="22.8" customHeight="1">
      <c r="A197" s="12"/>
      <c r="B197" s="204"/>
      <c r="C197" s="205"/>
      <c r="D197" s="206" t="s">
        <v>74</v>
      </c>
      <c r="E197" s="218" t="s">
        <v>137</v>
      </c>
      <c r="F197" s="218" t="s">
        <v>824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SUM(P198:P200)</f>
        <v>0</v>
      </c>
      <c r="Q197" s="212"/>
      <c r="R197" s="213">
        <f>SUM(R198:R200)</f>
        <v>0</v>
      </c>
      <c r="S197" s="212"/>
      <c r="T197" s="214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5" t="s">
        <v>83</v>
      </c>
      <c r="AT197" s="216" t="s">
        <v>74</v>
      </c>
      <c r="AU197" s="216" t="s">
        <v>83</v>
      </c>
      <c r="AY197" s="215" t="s">
        <v>127</v>
      </c>
      <c r="BK197" s="217">
        <f>SUM(BK198:BK200)</f>
        <v>0</v>
      </c>
    </row>
    <row r="198" s="2" customFormat="1" ht="21.75" customHeight="1">
      <c r="A198" s="38"/>
      <c r="B198" s="39"/>
      <c r="C198" s="257" t="s">
        <v>213</v>
      </c>
      <c r="D198" s="257" t="s">
        <v>214</v>
      </c>
      <c r="E198" s="258" t="s">
        <v>825</v>
      </c>
      <c r="F198" s="259" t="s">
        <v>826</v>
      </c>
      <c r="G198" s="260" t="s">
        <v>99</v>
      </c>
      <c r="H198" s="261">
        <v>16.379999999999999</v>
      </c>
      <c r="I198" s="262"/>
      <c r="J198" s="263">
        <f>ROUND(I198*H198,2)</f>
        <v>0</v>
      </c>
      <c r="K198" s="264"/>
      <c r="L198" s="44"/>
      <c r="M198" s="265" t="s">
        <v>1</v>
      </c>
      <c r="N198" s="266" t="s">
        <v>40</v>
      </c>
      <c r="O198" s="91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3" t="s">
        <v>133</v>
      </c>
      <c r="AT198" s="233" t="s">
        <v>214</v>
      </c>
      <c r="AU198" s="233" t="s">
        <v>85</v>
      </c>
      <c r="AY198" s="17" t="s">
        <v>127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7" t="s">
        <v>83</v>
      </c>
      <c r="BK198" s="234">
        <f>ROUND(I198*H198,2)</f>
        <v>0</v>
      </c>
      <c r="BL198" s="17" t="s">
        <v>133</v>
      </c>
      <c r="BM198" s="233" t="s">
        <v>827</v>
      </c>
    </row>
    <row r="199" s="13" customFormat="1">
      <c r="A199" s="13"/>
      <c r="B199" s="235"/>
      <c r="C199" s="236"/>
      <c r="D199" s="237" t="s">
        <v>165</v>
      </c>
      <c r="E199" s="238" t="s">
        <v>1</v>
      </c>
      <c r="F199" s="239" t="s">
        <v>828</v>
      </c>
      <c r="G199" s="236"/>
      <c r="H199" s="238" t="s">
        <v>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165</v>
      </c>
      <c r="AU199" s="245" t="s">
        <v>85</v>
      </c>
      <c r="AV199" s="13" t="s">
        <v>83</v>
      </c>
      <c r="AW199" s="13" t="s">
        <v>32</v>
      </c>
      <c r="AX199" s="13" t="s">
        <v>75</v>
      </c>
      <c r="AY199" s="245" t="s">
        <v>127</v>
      </c>
    </row>
    <row r="200" s="14" customFormat="1">
      <c r="A200" s="14"/>
      <c r="B200" s="246"/>
      <c r="C200" s="247"/>
      <c r="D200" s="237" t="s">
        <v>165</v>
      </c>
      <c r="E200" s="248" t="s">
        <v>1</v>
      </c>
      <c r="F200" s="249" t="s">
        <v>735</v>
      </c>
      <c r="G200" s="247"/>
      <c r="H200" s="250">
        <v>16.379999999999999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165</v>
      </c>
      <c r="AU200" s="256" t="s">
        <v>85</v>
      </c>
      <c r="AV200" s="14" t="s">
        <v>85</v>
      </c>
      <c r="AW200" s="14" t="s">
        <v>32</v>
      </c>
      <c r="AX200" s="14" t="s">
        <v>83</v>
      </c>
      <c r="AY200" s="256" t="s">
        <v>127</v>
      </c>
    </row>
    <row r="201" s="12" customFormat="1" ht="22.8" customHeight="1">
      <c r="A201" s="12"/>
      <c r="B201" s="204"/>
      <c r="C201" s="205"/>
      <c r="D201" s="206" t="s">
        <v>74</v>
      </c>
      <c r="E201" s="218" t="s">
        <v>133</v>
      </c>
      <c r="F201" s="218" t="s">
        <v>496</v>
      </c>
      <c r="G201" s="205"/>
      <c r="H201" s="205"/>
      <c r="I201" s="208"/>
      <c r="J201" s="219">
        <f>BK201</f>
        <v>0</v>
      </c>
      <c r="K201" s="205"/>
      <c r="L201" s="210"/>
      <c r="M201" s="211"/>
      <c r="N201" s="212"/>
      <c r="O201" s="212"/>
      <c r="P201" s="213">
        <f>SUM(P202:P204)</f>
        <v>0</v>
      </c>
      <c r="Q201" s="212"/>
      <c r="R201" s="213">
        <f>SUM(R202:R204)</f>
        <v>0</v>
      </c>
      <c r="S201" s="212"/>
      <c r="T201" s="214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5" t="s">
        <v>83</v>
      </c>
      <c r="AT201" s="216" t="s">
        <v>74</v>
      </c>
      <c r="AU201" s="216" t="s">
        <v>83</v>
      </c>
      <c r="AY201" s="215" t="s">
        <v>127</v>
      </c>
      <c r="BK201" s="217">
        <f>SUM(BK202:BK204)</f>
        <v>0</v>
      </c>
    </row>
    <row r="202" s="2" customFormat="1" ht="16.5" customHeight="1">
      <c r="A202" s="38"/>
      <c r="B202" s="39"/>
      <c r="C202" s="257" t="s">
        <v>219</v>
      </c>
      <c r="D202" s="257" t="s">
        <v>214</v>
      </c>
      <c r="E202" s="258" t="s">
        <v>498</v>
      </c>
      <c r="F202" s="259" t="s">
        <v>499</v>
      </c>
      <c r="G202" s="260" t="s">
        <v>246</v>
      </c>
      <c r="H202" s="261">
        <v>1.72</v>
      </c>
      <c r="I202" s="262"/>
      <c r="J202" s="263">
        <f>ROUND(I202*H202,2)</f>
        <v>0</v>
      </c>
      <c r="K202" s="264"/>
      <c r="L202" s="44"/>
      <c r="M202" s="265" t="s">
        <v>1</v>
      </c>
      <c r="N202" s="266" t="s">
        <v>40</v>
      </c>
      <c r="O202" s="91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3" t="s">
        <v>133</v>
      </c>
      <c r="AT202" s="233" t="s">
        <v>214</v>
      </c>
      <c r="AU202" s="233" t="s">
        <v>85</v>
      </c>
      <c r="AY202" s="17" t="s">
        <v>127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7" t="s">
        <v>83</v>
      </c>
      <c r="BK202" s="234">
        <f>ROUND(I202*H202,2)</f>
        <v>0</v>
      </c>
      <c r="BL202" s="17" t="s">
        <v>133</v>
      </c>
      <c r="BM202" s="233" t="s">
        <v>829</v>
      </c>
    </row>
    <row r="203" s="13" customFormat="1">
      <c r="A203" s="13"/>
      <c r="B203" s="235"/>
      <c r="C203" s="236"/>
      <c r="D203" s="237" t="s">
        <v>165</v>
      </c>
      <c r="E203" s="238" t="s">
        <v>1</v>
      </c>
      <c r="F203" s="239" t="s">
        <v>803</v>
      </c>
      <c r="G203" s="236"/>
      <c r="H203" s="238" t="s">
        <v>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165</v>
      </c>
      <c r="AU203" s="245" t="s">
        <v>85</v>
      </c>
      <c r="AV203" s="13" t="s">
        <v>83</v>
      </c>
      <c r="AW203" s="13" t="s">
        <v>32</v>
      </c>
      <c r="AX203" s="13" t="s">
        <v>75</v>
      </c>
      <c r="AY203" s="245" t="s">
        <v>127</v>
      </c>
    </row>
    <row r="204" s="14" customFormat="1">
      <c r="A204" s="14"/>
      <c r="B204" s="246"/>
      <c r="C204" s="247"/>
      <c r="D204" s="237" t="s">
        <v>165</v>
      </c>
      <c r="E204" s="248" t="s">
        <v>245</v>
      </c>
      <c r="F204" s="249" t="s">
        <v>830</v>
      </c>
      <c r="G204" s="247"/>
      <c r="H204" s="250">
        <v>1.72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165</v>
      </c>
      <c r="AU204" s="256" t="s">
        <v>85</v>
      </c>
      <c r="AV204" s="14" t="s">
        <v>85</v>
      </c>
      <c r="AW204" s="14" t="s">
        <v>32</v>
      </c>
      <c r="AX204" s="14" t="s">
        <v>83</v>
      </c>
      <c r="AY204" s="256" t="s">
        <v>127</v>
      </c>
    </row>
    <row r="205" s="12" customFormat="1" ht="22.8" customHeight="1">
      <c r="A205" s="12"/>
      <c r="B205" s="204"/>
      <c r="C205" s="205"/>
      <c r="D205" s="206" t="s">
        <v>74</v>
      </c>
      <c r="E205" s="218" t="s">
        <v>132</v>
      </c>
      <c r="F205" s="218" t="s">
        <v>831</v>
      </c>
      <c r="G205" s="205"/>
      <c r="H205" s="205"/>
      <c r="I205" s="208"/>
      <c r="J205" s="219">
        <f>BK205</f>
        <v>0</v>
      </c>
      <c r="K205" s="205"/>
      <c r="L205" s="210"/>
      <c r="M205" s="211"/>
      <c r="N205" s="212"/>
      <c r="O205" s="212"/>
      <c r="P205" s="213">
        <f>SUM(P206:P221)</f>
        <v>0</v>
      </c>
      <c r="Q205" s="212"/>
      <c r="R205" s="213">
        <f>SUM(R206:R221)</f>
        <v>7.8485718600000007</v>
      </c>
      <c r="S205" s="212"/>
      <c r="T205" s="214">
        <f>SUM(T206:T221)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5" t="s">
        <v>83</v>
      </c>
      <c r="AT205" s="216" t="s">
        <v>74</v>
      </c>
      <c r="AU205" s="216" t="s">
        <v>83</v>
      </c>
      <c r="AY205" s="215" t="s">
        <v>127</v>
      </c>
      <c r="BK205" s="217">
        <f>SUM(BK206:BK221)</f>
        <v>0</v>
      </c>
    </row>
    <row r="206" s="2" customFormat="1" ht="33" customHeight="1">
      <c r="A206" s="38"/>
      <c r="B206" s="39"/>
      <c r="C206" s="257" t="s">
        <v>223</v>
      </c>
      <c r="D206" s="257" t="s">
        <v>214</v>
      </c>
      <c r="E206" s="258" t="s">
        <v>832</v>
      </c>
      <c r="F206" s="259" t="s">
        <v>833</v>
      </c>
      <c r="G206" s="260" t="s">
        <v>99</v>
      </c>
      <c r="H206" s="261">
        <v>16.379999999999999</v>
      </c>
      <c r="I206" s="262"/>
      <c r="J206" s="263">
        <f>ROUND(I206*H206,2)</f>
        <v>0</v>
      </c>
      <c r="K206" s="264"/>
      <c r="L206" s="44"/>
      <c r="M206" s="265" t="s">
        <v>1</v>
      </c>
      <c r="N206" s="266" t="s">
        <v>40</v>
      </c>
      <c r="O206" s="91"/>
      <c r="P206" s="231">
        <f>O206*H206</f>
        <v>0</v>
      </c>
      <c r="Q206" s="231">
        <v>1.0000000000000001E-05</v>
      </c>
      <c r="R206" s="231">
        <f>Q206*H206</f>
        <v>0.0001638</v>
      </c>
      <c r="S206" s="231">
        <v>0</v>
      </c>
      <c r="T206" s="23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3" t="s">
        <v>133</v>
      </c>
      <c r="AT206" s="233" t="s">
        <v>214</v>
      </c>
      <c r="AU206" s="233" t="s">
        <v>85</v>
      </c>
      <c r="AY206" s="17" t="s">
        <v>127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7" t="s">
        <v>83</v>
      </c>
      <c r="BK206" s="234">
        <f>ROUND(I206*H206,2)</f>
        <v>0</v>
      </c>
      <c r="BL206" s="17" t="s">
        <v>133</v>
      </c>
      <c r="BM206" s="233" t="s">
        <v>834</v>
      </c>
    </row>
    <row r="207" s="13" customFormat="1">
      <c r="A207" s="13"/>
      <c r="B207" s="235"/>
      <c r="C207" s="236"/>
      <c r="D207" s="237" t="s">
        <v>165</v>
      </c>
      <c r="E207" s="238" t="s">
        <v>1</v>
      </c>
      <c r="F207" s="239" t="s">
        <v>828</v>
      </c>
      <c r="G207" s="236"/>
      <c r="H207" s="238" t="s">
        <v>1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165</v>
      </c>
      <c r="AU207" s="245" t="s">
        <v>85</v>
      </c>
      <c r="AV207" s="13" t="s">
        <v>83</v>
      </c>
      <c r="AW207" s="13" t="s">
        <v>32</v>
      </c>
      <c r="AX207" s="13" t="s">
        <v>75</v>
      </c>
      <c r="AY207" s="245" t="s">
        <v>127</v>
      </c>
    </row>
    <row r="208" s="14" customFormat="1">
      <c r="A208" s="14"/>
      <c r="B208" s="246"/>
      <c r="C208" s="247"/>
      <c r="D208" s="237" t="s">
        <v>165</v>
      </c>
      <c r="E208" s="248" t="s">
        <v>1</v>
      </c>
      <c r="F208" s="249" t="s">
        <v>835</v>
      </c>
      <c r="G208" s="247"/>
      <c r="H208" s="250">
        <v>10.58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6" t="s">
        <v>165</v>
      </c>
      <c r="AU208" s="256" t="s">
        <v>85</v>
      </c>
      <c r="AV208" s="14" t="s">
        <v>85</v>
      </c>
      <c r="AW208" s="14" t="s">
        <v>32</v>
      </c>
      <c r="AX208" s="14" t="s">
        <v>75</v>
      </c>
      <c r="AY208" s="256" t="s">
        <v>127</v>
      </c>
    </row>
    <row r="209" s="13" customFormat="1">
      <c r="A209" s="13"/>
      <c r="B209" s="235"/>
      <c r="C209" s="236"/>
      <c r="D209" s="237" t="s">
        <v>165</v>
      </c>
      <c r="E209" s="238" t="s">
        <v>1</v>
      </c>
      <c r="F209" s="239" t="s">
        <v>836</v>
      </c>
      <c r="G209" s="236"/>
      <c r="H209" s="238" t="s">
        <v>1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165</v>
      </c>
      <c r="AU209" s="245" t="s">
        <v>85</v>
      </c>
      <c r="AV209" s="13" t="s">
        <v>83</v>
      </c>
      <c r="AW209" s="13" t="s">
        <v>32</v>
      </c>
      <c r="AX209" s="13" t="s">
        <v>75</v>
      </c>
      <c r="AY209" s="245" t="s">
        <v>127</v>
      </c>
    </row>
    <row r="210" s="14" customFormat="1">
      <c r="A210" s="14"/>
      <c r="B210" s="246"/>
      <c r="C210" s="247"/>
      <c r="D210" s="237" t="s">
        <v>165</v>
      </c>
      <c r="E210" s="248" t="s">
        <v>1</v>
      </c>
      <c r="F210" s="249" t="s">
        <v>837</v>
      </c>
      <c r="G210" s="247"/>
      <c r="H210" s="250">
        <v>5.7999999999999998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6" t="s">
        <v>165</v>
      </c>
      <c r="AU210" s="256" t="s">
        <v>85</v>
      </c>
      <c r="AV210" s="14" t="s">
        <v>85</v>
      </c>
      <c r="AW210" s="14" t="s">
        <v>32</v>
      </c>
      <c r="AX210" s="14" t="s">
        <v>75</v>
      </c>
      <c r="AY210" s="256" t="s">
        <v>127</v>
      </c>
    </row>
    <row r="211" s="15" customFormat="1">
      <c r="A211" s="15"/>
      <c r="B211" s="272"/>
      <c r="C211" s="273"/>
      <c r="D211" s="237" t="s">
        <v>165</v>
      </c>
      <c r="E211" s="274" t="s">
        <v>735</v>
      </c>
      <c r="F211" s="275" t="s">
        <v>335</v>
      </c>
      <c r="G211" s="273"/>
      <c r="H211" s="276">
        <v>16.379999999999999</v>
      </c>
      <c r="I211" s="277"/>
      <c r="J211" s="273"/>
      <c r="K211" s="273"/>
      <c r="L211" s="278"/>
      <c r="M211" s="279"/>
      <c r="N211" s="280"/>
      <c r="O211" s="280"/>
      <c r="P211" s="280"/>
      <c r="Q211" s="280"/>
      <c r="R211" s="280"/>
      <c r="S211" s="280"/>
      <c r="T211" s="28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2" t="s">
        <v>165</v>
      </c>
      <c r="AU211" s="282" t="s">
        <v>85</v>
      </c>
      <c r="AV211" s="15" t="s">
        <v>133</v>
      </c>
      <c r="AW211" s="15" t="s">
        <v>32</v>
      </c>
      <c r="AX211" s="15" t="s">
        <v>83</v>
      </c>
      <c r="AY211" s="282" t="s">
        <v>127</v>
      </c>
    </row>
    <row r="212" s="2" customFormat="1" ht="24.15" customHeight="1">
      <c r="A212" s="38"/>
      <c r="B212" s="39"/>
      <c r="C212" s="220" t="s">
        <v>383</v>
      </c>
      <c r="D212" s="220" t="s">
        <v>129</v>
      </c>
      <c r="E212" s="221" t="s">
        <v>838</v>
      </c>
      <c r="F212" s="222" t="s">
        <v>839</v>
      </c>
      <c r="G212" s="223" t="s">
        <v>163</v>
      </c>
      <c r="H212" s="224">
        <v>3</v>
      </c>
      <c r="I212" s="225"/>
      <c r="J212" s="226">
        <f>ROUND(I212*H212,2)</f>
        <v>0</v>
      </c>
      <c r="K212" s="227"/>
      <c r="L212" s="228"/>
      <c r="M212" s="229" t="s">
        <v>1</v>
      </c>
      <c r="N212" s="230" t="s">
        <v>40</v>
      </c>
      <c r="O212" s="91"/>
      <c r="P212" s="231">
        <f>O212*H212</f>
        <v>0</v>
      </c>
      <c r="Q212" s="231">
        <v>2.6000000000000001</v>
      </c>
      <c r="R212" s="231">
        <f>Q212*H212</f>
        <v>7.8000000000000007</v>
      </c>
      <c r="S212" s="231">
        <v>0</v>
      </c>
      <c r="T212" s="23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3" t="s">
        <v>132</v>
      </c>
      <c r="AT212" s="233" t="s">
        <v>129</v>
      </c>
      <c r="AU212" s="233" t="s">
        <v>85</v>
      </c>
      <c r="AY212" s="17" t="s">
        <v>127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7" t="s">
        <v>83</v>
      </c>
      <c r="BK212" s="234">
        <f>ROUND(I212*H212,2)</f>
        <v>0</v>
      </c>
      <c r="BL212" s="17" t="s">
        <v>133</v>
      </c>
      <c r="BM212" s="233" t="s">
        <v>840</v>
      </c>
    </row>
    <row r="213" s="13" customFormat="1">
      <c r="A213" s="13"/>
      <c r="B213" s="235"/>
      <c r="C213" s="236"/>
      <c r="D213" s="237" t="s">
        <v>165</v>
      </c>
      <c r="E213" s="238" t="s">
        <v>1</v>
      </c>
      <c r="F213" s="239" t="s">
        <v>841</v>
      </c>
      <c r="G213" s="236"/>
      <c r="H213" s="238" t="s">
        <v>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165</v>
      </c>
      <c r="AU213" s="245" t="s">
        <v>85</v>
      </c>
      <c r="AV213" s="13" t="s">
        <v>83</v>
      </c>
      <c r="AW213" s="13" t="s">
        <v>32</v>
      </c>
      <c r="AX213" s="13" t="s">
        <v>75</v>
      </c>
      <c r="AY213" s="245" t="s">
        <v>127</v>
      </c>
    </row>
    <row r="214" s="14" customFormat="1">
      <c r="A214" s="14"/>
      <c r="B214" s="246"/>
      <c r="C214" s="247"/>
      <c r="D214" s="237" t="s">
        <v>165</v>
      </c>
      <c r="E214" s="248" t="s">
        <v>1</v>
      </c>
      <c r="F214" s="249" t="s">
        <v>137</v>
      </c>
      <c r="G214" s="247"/>
      <c r="H214" s="250">
        <v>3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165</v>
      </c>
      <c r="AU214" s="256" t="s">
        <v>85</v>
      </c>
      <c r="AV214" s="14" t="s">
        <v>85</v>
      </c>
      <c r="AW214" s="14" t="s">
        <v>32</v>
      </c>
      <c r="AX214" s="14" t="s">
        <v>83</v>
      </c>
      <c r="AY214" s="256" t="s">
        <v>127</v>
      </c>
    </row>
    <row r="215" s="2" customFormat="1" ht="21.75" customHeight="1">
      <c r="A215" s="38"/>
      <c r="B215" s="39"/>
      <c r="C215" s="220" t="s">
        <v>387</v>
      </c>
      <c r="D215" s="220" t="s">
        <v>129</v>
      </c>
      <c r="E215" s="221" t="s">
        <v>842</v>
      </c>
      <c r="F215" s="222" t="s">
        <v>843</v>
      </c>
      <c r="G215" s="223" t="s">
        <v>163</v>
      </c>
      <c r="H215" s="224">
        <v>18.018000000000001</v>
      </c>
      <c r="I215" s="225"/>
      <c r="J215" s="226">
        <f>ROUND(I215*H215,2)</f>
        <v>0</v>
      </c>
      <c r="K215" s="227"/>
      <c r="L215" s="228"/>
      <c r="M215" s="229" t="s">
        <v>1</v>
      </c>
      <c r="N215" s="230" t="s">
        <v>40</v>
      </c>
      <c r="O215" s="91"/>
      <c r="P215" s="231">
        <f>O215*H215</f>
        <v>0</v>
      </c>
      <c r="Q215" s="231">
        <v>0.0026700000000000001</v>
      </c>
      <c r="R215" s="231">
        <f>Q215*H215</f>
        <v>0.048108060000000001</v>
      </c>
      <c r="S215" s="231">
        <v>0</v>
      </c>
      <c r="T215" s="23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3" t="s">
        <v>132</v>
      </c>
      <c r="AT215" s="233" t="s">
        <v>129</v>
      </c>
      <c r="AU215" s="233" t="s">
        <v>85</v>
      </c>
      <c r="AY215" s="17" t="s">
        <v>127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7" t="s">
        <v>83</v>
      </c>
      <c r="BK215" s="234">
        <f>ROUND(I215*H215,2)</f>
        <v>0</v>
      </c>
      <c r="BL215" s="17" t="s">
        <v>133</v>
      </c>
      <c r="BM215" s="233" t="s">
        <v>844</v>
      </c>
    </row>
    <row r="216" s="13" customFormat="1">
      <c r="A216" s="13"/>
      <c r="B216" s="235"/>
      <c r="C216" s="236"/>
      <c r="D216" s="237" t="s">
        <v>165</v>
      </c>
      <c r="E216" s="238" t="s">
        <v>1</v>
      </c>
      <c r="F216" s="239" t="s">
        <v>693</v>
      </c>
      <c r="G216" s="236"/>
      <c r="H216" s="238" t="s">
        <v>1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165</v>
      </c>
      <c r="AU216" s="245" t="s">
        <v>85</v>
      </c>
      <c r="AV216" s="13" t="s">
        <v>83</v>
      </c>
      <c r="AW216" s="13" t="s">
        <v>32</v>
      </c>
      <c r="AX216" s="13" t="s">
        <v>75</v>
      </c>
      <c r="AY216" s="245" t="s">
        <v>127</v>
      </c>
    </row>
    <row r="217" s="14" customFormat="1">
      <c r="A217" s="14"/>
      <c r="B217" s="246"/>
      <c r="C217" s="247"/>
      <c r="D217" s="237" t="s">
        <v>165</v>
      </c>
      <c r="E217" s="248" t="s">
        <v>1</v>
      </c>
      <c r="F217" s="249" t="s">
        <v>735</v>
      </c>
      <c r="G217" s="247"/>
      <c r="H217" s="250">
        <v>16.379999999999999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165</v>
      </c>
      <c r="AU217" s="256" t="s">
        <v>85</v>
      </c>
      <c r="AV217" s="14" t="s">
        <v>85</v>
      </c>
      <c r="AW217" s="14" t="s">
        <v>32</v>
      </c>
      <c r="AX217" s="14" t="s">
        <v>83</v>
      </c>
      <c r="AY217" s="256" t="s">
        <v>127</v>
      </c>
    </row>
    <row r="218" s="14" customFormat="1">
      <c r="A218" s="14"/>
      <c r="B218" s="246"/>
      <c r="C218" s="247"/>
      <c r="D218" s="237" t="s">
        <v>165</v>
      </c>
      <c r="E218" s="247"/>
      <c r="F218" s="249" t="s">
        <v>845</v>
      </c>
      <c r="G218" s="247"/>
      <c r="H218" s="250">
        <v>18.018000000000001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165</v>
      </c>
      <c r="AU218" s="256" t="s">
        <v>85</v>
      </c>
      <c r="AV218" s="14" t="s">
        <v>85</v>
      </c>
      <c r="AW218" s="14" t="s">
        <v>4</v>
      </c>
      <c r="AX218" s="14" t="s">
        <v>83</v>
      </c>
      <c r="AY218" s="256" t="s">
        <v>127</v>
      </c>
    </row>
    <row r="219" s="2" customFormat="1" ht="24.15" customHeight="1">
      <c r="A219" s="38"/>
      <c r="B219" s="39"/>
      <c r="C219" s="257" t="s">
        <v>393</v>
      </c>
      <c r="D219" s="257" t="s">
        <v>214</v>
      </c>
      <c r="E219" s="258" t="s">
        <v>846</v>
      </c>
      <c r="F219" s="259" t="s">
        <v>847</v>
      </c>
      <c r="G219" s="260" t="s">
        <v>848</v>
      </c>
      <c r="H219" s="261">
        <v>3</v>
      </c>
      <c r="I219" s="262"/>
      <c r="J219" s="263">
        <f>ROUND(I219*H219,2)</f>
        <v>0</v>
      </c>
      <c r="K219" s="264"/>
      <c r="L219" s="44"/>
      <c r="M219" s="265" t="s">
        <v>1</v>
      </c>
      <c r="N219" s="266" t="s">
        <v>40</v>
      </c>
      <c r="O219" s="91"/>
      <c r="P219" s="231">
        <f>O219*H219</f>
        <v>0</v>
      </c>
      <c r="Q219" s="231">
        <v>0.00010000000000000001</v>
      </c>
      <c r="R219" s="231">
        <f>Q219*H219</f>
        <v>0.00030000000000000003</v>
      </c>
      <c r="S219" s="231">
        <v>0</v>
      </c>
      <c r="T219" s="23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3" t="s">
        <v>133</v>
      </c>
      <c r="AT219" s="233" t="s">
        <v>214</v>
      </c>
      <c r="AU219" s="233" t="s">
        <v>85</v>
      </c>
      <c r="AY219" s="17" t="s">
        <v>127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7" t="s">
        <v>83</v>
      </c>
      <c r="BK219" s="234">
        <f>ROUND(I219*H219,2)</f>
        <v>0</v>
      </c>
      <c r="BL219" s="17" t="s">
        <v>133</v>
      </c>
      <c r="BM219" s="233" t="s">
        <v>849</v>
      </c>
    </row>
    <row r="220" s="13" customFormat="1">
      <c r="A220" s="13"/>
      <c r="B220" s="235"/>
      <c r="C220" s="236"/>
      <c r="D220" s="237" t="s">
        <v>165</v>
      </c>
      <c r="E220" s="238" t="s">
        <v>1</v>
      </c>
      <c r="F220" s="239" t="s">
        <v>850</v>
      </c>
      <c r="G220" s="236"/>
      <c r="H220" s="238" t="s">
        <v>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165</v>
      </c>
      <c r="AU220" s="245" t="s">
        <v>85</v>
      </c>
      <c r="AV220" s="13" t="s">
        <v>83</v>
      </c>
      <c r="AW220" s="13" t="s">
        <v>32</v>
      </c>
      <c r="AX220" s="13" t="s">
        <v>75</v>
      </c>
      <c r="AY220" s="245" t="s">
        <v>127</v>
      </c>
    </row>
    <row r="221" s="14" customFormat="1">
      <c r="A221" s="14"/>
      <c r="B221" s="246"/>
      <c r="C221" s="247"/>
      <c r="D221" s="237" t="s">
        <v>165</v>
      </c>
      <c r="E221" s="248" t="s">
        <v>1</v>
      </c>
      <c r="F221" s="249" t="s">
        <v>137</v>
      </c>
      <c r="G221" s="247"/>
      <c r="H221" s="250">
        <v>3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165</v>
      </c>
      <c r="AU221" s="256" t="s">
        <v>85</v>
      </c>
      <c r="AV221" s="14" t="s">
        <v>85</v>
      </c>
      <c r="AW221" s="14" t="s">
        <v>32</v>
      </c>
      <c r="AX221" s="14" t="s">
        <v>83</v>
      </c>
      <c r="AY221" s="256" t="s">
        <v>127</v>
      </c>
    </row>
    <row r="222" s="12" customFormat="1" ht="22.8" customHeight="1">
      <c r="A222" s="12"/>
      <c r="B222" s="204"/>
      <c r="C222" s="205"/>
      <c r="D222" s="206" t="s">
        <v>74</v>
      </c>
      <c r="E222" s="218" t="s">
        <v>156</v>
      </c>
      <c r="F222" s="218" t="s">
        <v>560</v>
      </c>
      <c r="G222" s="205"/>
      <c r="H222" s="205"/>
      <c r="I222" s="208"/>
      <c r="J222" s="219">
        <f>BK222</f>
        <v>0</v>
      </c>
      <c r="K222" s="205"/>
      <c r="L222" s="210"/>
      <c r="M222" s="211"/>
      <c r="N222" s="212"/>
      <c r="O222" s="212"/>
      <c r="P222" s="213">
        <f>SUM(P223:P226)</f>
        <v>0</v>
      </c>
      <c r="Q222" s="212"/>
      <c r="R222" s="213">
        <f>SUM(R223:R226)</f>
        <v>0.0014742</v>
      </c>
      <c r="S222" s="212"/>
      <c r="T222" s="214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5" t="s">
        <v>83</v>
      </c>
      <c r="AT222" s="216" t="s">
        <v>74</v>
      </c>
      <c r="AU222" s="216" t="s">
        <v>83</v>
      </c>
      <c r="AY222" s="215" t="s">
        <v>127</v>
      </c>
      <c r="BK222" s="217">
        <f>SUM(BK223:BK226)</f>
        <v>0</v>
      </c>
    </row>
    <row r="223" s="2" customFormat="1" ht="16.5" customHeight="1">
      <c r="A223" s="38"/>
      <c r="B223" s="39"/>
      <c r="C223" s="257" t="s">
        <v>244</v>
      </c>
      <c r="D223" s="257" t="s">
        <v>214</v>
      </c>
      <c r="E223" s="258" t="s">
        <v>851</v>
      </c>
      <c r="F223" s="259" t="s">
        <v>852</v>
      </c>
      <c r="G223" s="260" t="s">
        <v>99</v>
      </c>
      <c r="H223" s="261">
        <v>16.379999999999999</v>
      </c>
      <c r="I223" s="262"/>
      <c r="J223" s="263">
        <f>ROUND(I223*H223,2)</f>
        <v>0</v>
      </c>
      <c r="K223" s="264"/>
      <c r="L223" s="44"/>
      <c r="M223" s="265" t="s">
        <v>1</v>
      </c>
      <c r="N223" s="266" t="s">
        <v>40</v>
      </c>
      <c r="O223" s="91"/>
      <c r="P223" s="231">
        <f>O223*H223</f>
        <v>0</v>
      </c>
      <c r="Q223" s="231">
        <v>9.0000000000000006E-05</v>
      </c>
      <c r="R223" s="231">
        <f>Q223*H223</f>
        <v>0.0014742</v>
      </c>
      <c r="S223" s="231">
        <v>0</v>
      </c>
      <c r="T223" s="23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3" t="s">
        <v>133</v>
      </c>
      <c r="AT223" s="233" t="s">
        <v>214</v>
      </c>
      <c r="AU223" s="233" t="s">
        <v>85</v>
      </c>
      <c r="AY223" s="17" t="s">
        <v>127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7" t="s">
        <v>83</v>
      </c>
      <c r="BK223" s="234">
        <f>ROUND(I223*H223,2)</f>
        <v>0</v>
      </c>
      <c r="BL223" s="17" t="s">
        <v>133</v>
      </c>
      <c r="BM223" s="233" t="s">
        <v>853</v>
      </c>
    </row>
    <row r="224" s="13" customFormat="1">
      <c r="A224" s="13"/>
      <c r="B224" s="235"/>
      <c r="C224" s="236"/>
      <c r="D224" s="237" t="s">
        <v>165</v>
      </c>
      <c r="E224" s="238" t="s">
        <v>1</v>
      </c>
      <c r="F224" s="239" t="s">
        <v>850</v>
      </c>
      <c r="G224" s="236"/>
      <c r="H224" s="238" t="s">
        <v>1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165</v>
      </c>
      <c r="AU224" s="245" t="s">
        <v>85</v>
      </c>
      <c r="AV224" s="13" t="s">
        <v>83</v>
      </c>
      <c r="AW224" s="13" t="s">
        <v>32</v>
      </c>
      <c r="AX224" s="13" t="s">
        <v>75</v>
      </c>
      <c r="AY224" s="245" t="s">
        <v>127</v>
      </c>
    </row>
    <row r="225" s="13" customFormat="1">
      <c r="A225" s="13"/>
      <c r="B225" s="235"/>
      <c r="C225" s="236"/>
      <c r="D225" s="237" t="s">
        <v>165</v>
      </c>
      <c r="E225" s="238" t="s">
        <v>1</v>
      </c>
      <c r="F225" s="239" t="s">
        <v>854</v>
      </c>
      <c r="G225" s="236"/>
      <c r="H225" s="238" t="s">
        <v>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165</v>
      </c>
      <c r="AU225" s="245" t="s">
        <v>85</v>
      </c>
      <c r="AV225" s="13" t="s">
        <v>83</v>
      </c>
      <c r="AW225" s="13" t="s">
        <v>32</v>
      </c>
      <c r="AX225" s="13" t="s">
        <v>75</v>
      </c>
      <c r="AY225" s="245" t="s">
        <v>127</v>
      </c>
    </row>
    <row r="226" s="14" customFormat="1">
      <c r="A226" s="14"/>
      <c r="B226" s="246"/>
      <c r="C226" s="247"/>
      <c r="D226" s="237" t="s">
        <v>165</v>
      </c>
      <c r="E226" s="248" t="s">
        <v>1</v>
      </c>
      <c r="F226" s="249" t="s">
        <v>735</v>
      </c>
      <c r="G226" s="247"/>
      <c r="H226" s="250">
        <v>16.379999999999999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165</v>
      </c>
      <c r="AU226" s="256" t="s">
        <v>85</v>
      </c>
      <c r="AV226" s="14" t="s">
        <v>85</v>
      </c>
      <c r="AW226" s="14" t="s">
        <v>32</v>
      </c>
      <c r="AX226" s="14" t="s">
        <v>83</v>
      </c>
      <c r="AY226" s="256" t="s">
        <v>127</v>
      </c>
    </row>
    <row r="227" s="12" customFormat="1" ht="22.8" customHeight="1">
      <c r="A227" s="12"/>
      <c r="B227" s="204"/>
      <c r="C227" s="205"/>
      <c r="D227" s="206" t="s">
        <v>74</v>
      </c>
      <c r="E227" s="218" t="s">
        <v>669</v>
      </c>
      <c r="F227" s="218" t="s">
        <v>670</v>
      </c>
      <c r="G227" s="205"/>
      <c r="H227" s="205"/>
      <c r="I227" s="208"/>
      <c r="J227" s="219">
        <f>BK227</f>
        <v>0</v>
      </c>
      <c r="K227" s="205"/>
      <c r="L227" s="210"/>
      <c r="M227" s="211"/>
      <c r="N227" s="212"/>
      <c r="O227" s="212"/>
      <c r="P227" s="213">
        <f>P228</f>
        <v>0</v>
      </c>
      <c r="Q227" s="212"/>
      <c r="R227" s="213">
        <f>R228</f>
        <v>0</v>
      </c>
      <c r="S227" s="212"/>
      <c r="T227" s="214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5" t="s">
        <v>83</v>
      </c>
      <c r="AT227" s="216" t="s">
        <v>74</v>
      </c>
      <c r="AU227" s="216" t="s">
        <v>83</v>
      </c>
      <c r="AY227" s="215" t="s">
        <v>127</v>
      </c>
      <c r="BK227" s="217">
        <f>BK228</f>
        <v>0</v>
      </c>
    </row>
    <row r="228" s="2" customFormat="1" ht="21.75" customHeight="1">
      <c r="A228" s="38"/>
      <c r="B228" s="39"/>
      <c r="C228" s="257" t="s">
        <v>403</v>
      </c>
      <c r="D228" s="257" t="s">
        <v>214</v>
      </c>
      <c r="E228" s="258" t="s">
        <v>855</v>
      </c>
      <c r="F228" s="259" t="s">
        <v>856</v>
      </c>
      <c r="G228" s="260" t="s">
        <v>390</v>
      </c>
      <c r="H228" s="261">
        <v>628.74300000000005</v>
      </c>
      <c r="I228" s="262"/>
      <c r="J228" s="263">
        <f>ROUND(I228*H228,2)</f>
        <v>0</v>
      </c>
      <c r="K228" s="264"/>
      <c r="L228" s="44"/>
      <c r="M228" s="267" t="s">
        <v>1</v>
      </c>
      <c r="N228" s="268" t="s">
        <v>40</v>
      </c>
      <c r="O228" s="269"/>
      <c r="P228" s="270">
        <f>O228*H228</f>
        <v>0</v>
      </c>
      <c r="Q228" s="270">
        <v>0</v>
      </c>
      <c r="R228" s="270">
        <f>Q228*H228</f>
        <v>0</v>
      </c>
      <c r="S228" s="270">
        <v>0</v>
      </c>
      <c r="T228" s="27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3" t="s">
        <v>133</v>
      </c>
      <c r="AT228" s="233" t="s">
        <v>214</v>
      </c>
      <c r="AU228" s="233" t="s">
        <v>85</v>
      </c>
      <c r="AY228" s="17" t="s">
        <v>127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7" t="s">
        <v>83</v>
      </c>
      <c r="BK228" s="234">
        <f>ROUND(I228*H228,2)</f>
        <v>0</v>
      </c>
      <c r="BL228" s="17" t="s">
        <v>133</v>
      </c>
      <c r="BM228" s="233" t="s">
        <v>857</v>
      </c>
    </row>
    <row r="229" s="2" customFormat="1" ht="6.96" customHeight="1">
      <c r="A229" s="38"/>
      <c r="B229" s="66"/>
      <c r="C229" s="67"/>
      <c r="D229" s="67"/>
      <c r="E229" s="67"/>
      <c r="F229" s="67"/>
      <c r="G229" s="67"/>
      <c r="H229" s="67"/>
      <c r="I229" s="67"/>
      <c r="J229" s="67"/>
      <c r="K229" s="67"/>
      <c r="L229" s="44"/>
      <c r="M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</row>
  </sheetData>
  <sheetProtection sheet="1" autoFilter="0" formatColumns="0" formatRows="0" objects="1" scenarios="1" spinCount="100000" saltValue="2nellJFfDw41mCDg64bxmzsFXfEDkVGchQQXPazYT5q7en9+3JimB0P1gfdY9X54rHRUmP523kVBPX2To8/twg==" hashValue="qhkJ/Yt34WUvz9UqASCE4iwYH/QUPuG695G0BJxNx2vw2f0gLKTuLcgmXMNDwUtYu+p/Vyh6SfsBUfmLpXL+Zw==" algorithmName="SHA-512" password="CC35"/>
  <autoFilter ref="C123:K22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  <c r="AZ2" s="136" t="s">
        <v>858</v>
      </c>
      <c r="BA2" s="136" t="s">
        <v>858</v>
      </c>
      <c r="BB2" s="136" t="s">
        <v>99</v>
      </c>
      <c r="BC2" s="136" t="s">
        <v>859</v>
      </c>
      <c r="BD2" s="136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  <c r="AZ3" s="136" t="s">
        <v>860</v>
      </c>
      <c r="BA3" s="136" t="s">
        <v>860</v>
      </c>
      <c r="BB3" s="136" t="s">
        <v>99</v>
      </c>
      <c r="BC3" s="136" t="s">
        <v>861</v>
      </c>
      <c r="BD3" s="136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  <c r="AZ4" s="136" t="s">
        <v>862</v>
      </c>
      <c r="BA4" s="136" t="s">
        <v>862</v>
      </c>
      <c r="BB4" s="136" t="s">
        <v>99</v>
      </c>
      <c r="BC4" s="136" t="s">
        <v>859</v>
      </c>
      <c r="BD4" s="136" t="s">
        <v>85</v>
      </c>
    </row>
    <row r="5" s="1" customFormat="1" ht="6.96" customHeight="1">
      <c r="B5" s="20"/>
      <c r="L5" s="20"/>
      <c r="AZ5" s="136" t="s">
        <v>863</v>
      </c>
      <c r="BA5" s="136" t="s">
        <v>863</v>
      </c>
      <c r="BB5" s="136" t="s">
        <v>99</v>
      </c>
      <c r="BC5" s="136" t="s">
        <v>160</v>
      </c>
      <c r="BD5" s="136" t="s">
        <v>85</v>
      </c>
    </row>
    <row r="6" s="1" customFormat="1" ht="12" customHeight="1">
      <c r="B6" s="20"/>
      <c r="D6" s="141" t="s">
        <v>16</v>
      </c>
      <c r="L6" s="20"/>
      <c r="AZ6" s="136" t="s">
        <v>864</v>
      </c>
      <c r="BA6" s="136" t="s">
        <v>864</v>
      </c>
      <c r="BB6" s="136" t="s">
        <v>99</v>
      </c>
      <c r="BC6" s="136" t="s">
        <v>865</v>
      </c>
      <c r="BD6" s="136" t="s">
        <v>85</v>
      </c>
    </row>
    <row r="7" s="1" customFormat="1" ht="16.5" customHeight="1">
      <c r="B7" s="20"/>
      <c r="E7" s="142" t="str">
        <f>'Rekapitulace stavby'!K6</f>
        <v>Vybudování parkovacích stání na ul. Volgogradská 55-57</v>
      </c>
      <c r="F7" s="141"/>
      <c r="G7" s="141"/>
      <c r="H7" s="141"/>
      <c r="L7" s="20"/>
      <c r="AZ7" s="136" t="s">
        <v>866</v>
      </c>
      <c r="BA7" s="136" t="s">
        <v>866</v>
      </c>
      <c r="BB7" s="136" t="s">
        <v>99</v>
      </c>
      <c r="BC7" s="136" t="s">
        <v>861</v>
      </c>
      <c r="BD7" s="136" t="s">
        <v>85</v>
      </c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867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18. 11. 2018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ROUND((SUM(BE124:BE238)),  2)</f>
        <v>0</v>
      </c>
      <c r="G33" s="38"/>
      <c r="H33" s="38"/>
      <c r="I33" s="156">
        <v>0.20999999999999999</v>
      </c>
      <c r="J33" s="155">
        <f>ROUND(((SUM(BE124:BE238))*I33),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ROUND((SUM(BF124:BF238)),  2)</f>
        <v>0</v>
      </c>
      <c r="G34" s="38"/>
      <c r="H34" s="38"/>
      <c r="I34" s="156">
        <v>0.14999999999999999</v>
      </c>
      <c r="J34" s="155">
        <f>ROUND(((SUM(BF124:BF238))*I34),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ROUND((SUM(BG124:BG238)),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ROUND((SUM(BH124:BH238)),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ROUND((SUM(BI124:BI238)),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Vybudování parkovacích stání na ul. Volgogradská 55-57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003 - SO 401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Volgogradská 55-57</v>
      </c>
      <c r="G89" s="40"/>
      <c r="H89" s="40"/>
      <c r="I89" s="32" t="s">
        <v>22</v>
      </c>
      <c r="J89" s="79" t="str">
        <f>IF(J12="","",J12)</f>
        <v>18. 11. 2018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–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742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868</v>
      </c>
      <c r="E99" s="183"/>
      <c r="F99" s="183"/>
      <c r="G99" s="183"/>
      <c r="H99" s="183"/>
      <c r="I99" s="183"/>
      <c r="J99" s="184">
        <f>J129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869</v>
      </c>
      <c r="E100" s="189"/>
      <c r="F100" s="189"/>
      <c r="G100" s="189"/>
      <c r="H100" s="189"/>
      <c r="I100" s="189"/>
      <c r="J100" s="190">
        <f>J130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870</v>
      </c>
      <c r="E101" s="189"/>
      <c r="F101" s="189"/>
      <c r="G101" s="189"/>
      <c r="H101" s="189"/>
      <c r="I101" s="189"/>
      <c r="J101" s="190">
        <f>J144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279</v>
      </c>
      <c r="E102" s="183"/>
      <c r="F102" s="183"/>
      <c r="G102" s="183"/>
      <c r="H102" s="183"/>
      <c r="I102" s="183"/>
      <c r="J102" s="184">
        <f>J146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871</v>
      </c>
      <c r="E103" s="189"/>
      <c r="F103" s="189"/>
      <c r="G103" s="189"/>
      <c r="H103" s="189"/>
      <c r="I103" s="189"/>
      <c r="J103" s="190">
        <f>J147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280</v>
      </c>
      <c r="E104" s="189"/>
      <c r="F104" s="189"/>
      <c r="G104" s="189"/>
      <c r="H104" s="189"/>
      <c r="I104" s="189"/>
      <c r="J104" s="190">
        <f>J194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5" t="str">
        <f>E7</f>
        <v>Vybudování parkovacích stání na ul. Volgogradská 55-57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003 - SO 401 VEŘEJNÉ OSVĚTLENÍ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ul. Volgogradská 55-57</v>
      </c>
      <c r="G118" s="40"/>
      <c r="H118" s="40"/>
      <c r="I118" s="32" t="s">
        <v>22</v>
      </c>
      <c r="J118" s="79" t="str">
        <f>IF(J12="","",J12)</f>
        <v>18. 11. 2018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Městský obvod Ostrava – Jih</v>
      </c>
      <c r="G120" s="40"/>
      <c r="H120" s="40"/>
      <c r="I120" s="32" t="s">
        <v>30</v>
      </c>
      <c r="J120" s="36" t="str">
        <f>E21</f>
        <v>Roman Fildán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Roman Fildán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2"/>
      <c r="B123" s="193"/>
      <c r="C123" s="194" t="s">
        <v>112</v>
      </c>
      <c r="D123" s="195" t="s">
        <v>60</v>
      </c>
      <c r="E123" s="195" t="s">
        <v>56</v>
      </c>
      <c r="F123" s="195" t="s">
        <v>57</v>
      </c>
      <c r="G123" s="195" t="s">
        <v>113</v>
      </c>
      <c r="H123" s="195" t="s">
        <v>114</v>
      </c>
      <c r="I123" s="195" t="s">
        <v>115</v>
      </c>
      <c r="J123" s="196" t="s">
        <v>106</v>
      </c>
      <c r="K123" s="197" t="s">
        <v>116</v>
      </c>
      <c r="L123" s="198"/>
      <c r="M123" s="100" t="s">
        <v>1</v>
      </c>
      <c r="N123" s="101" t="s">
        <v>39</v>
      </c>
      <c r="O123" s="101" t="s">
        <v>117</v>
      </c>
      <c r="P123" s="101" t="s">
        <v>118</v>
      </c>
      <c r="Q123" s="101" t="s">
        <v>119</v>
      </c>
      <c r="R123" s="101" t="s">
        <v>120</v>
      </c>
      <c r="S123" s="101" t="s">
        <v>121</v>
      </c>
      <c r="T123" s="102" t="s">
        <v>122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8"/>
      <c r="B124" s="39"/>
      <c r="C124" s="107" t="s">
        <v>123</v>
      </c>
      <c r="D124" s="40"/>
      <c r="E124" s="40"/>
      <c r="F124" s="40"/>
      <c r="G124" s="40"/>
      <c r="H124" s="40"/>
      <c r="I124" s="40"/>
      <c r="J124" s="199">
        <f>BK124</f>
        <v>0</v>
      </c>
      <c r="K124" s="40"/>
      <c r="L124" s="44"/>
      <c r="M124" s="103"/>
      <c r="N124" s="200"/>
      <c r="O124" s="104"/>
      <c r="P124" s="201">
        <f>P125+P129+P146</f>
        <v>0</v>
      </c>
      <c r="Q124" s="104"/>
      <c r="R124" s="201">
        <f>R125+R129+R146</f>
        <v>18.11210715</v>
      </c>
      <c r="S124" s="104"/>
      <c r="T124" s="202">
        <f>T125+T129+T146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74</v>
      </c>
      <c r="AU124" s="17" t="s">
        <v>108</v>
      </c>
      <c r="BK124" s="203">
        <f>BK125+BK129+BK146</f>
        <v>0</v>
      </c>
    </row>
    <row r="125" s="12" customFormat="1" ht="25.92" customHeight="1">
      <c r="A125" s="12"/>
      <c r="B125" s="204"/>
      <c r="C125" s="205"/>
      <c r="D125" s="206" t="s">
        <v>74</v>
      </c>
      <c r="E125" s="207" t="s">
        <v>124</v>
      </c>
      <c r="F125" s="207" t="s">
        <v>125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P126</f>
        <v>0</v>
      </c>
      <c r="Q125" s="212"/>
      <c r="R125" s="213">
        <f>R126</f>
        <v>0</v>
      </c>
      <c r="S125" s="212"/>
      <c r="T125" s="214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83</v>
      </c>
      <c r="AT125" s="216" t="s">
        <v>74</v>
      </c>
      <c r="AU125" s="216" t="s">
        <v>75</v>
      </c>
      <c r="AY125" s="215" t="s">
        <v>127</v>
      </c>
      <c r="BK125" s="217">
        <f>BK126</f>
        <v>0</v>
      </c>
    </row>
    <row r="126" s="12" customFormat="1" ht="22.8" customHeight="1">
      <c r="A126" s="12"/>
      <c r="B126" s="204"/>
      <c r="C126" s="205"/>
      <c r="D126" s="206" t="s">
        <v>74</v>
      </c>
      <c r="E126" s="218" t="s">
        <v>132</v>
      </c>
      <c r="F126" s="218" t="s">
        <v>831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SUM(P127:P128)</f>
        <v>0</v>
      </c>
      <c r="Q126" s="212"/>
      <c r="R126" s="213">
        <f>SUM(R127:R128)</f>
        <v>0</v>
      </c>
      <c r="S126" s="212"/>
      <c r="T126" s="214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83</v>
      </c>
      <c r="AT126" s="216" t="s">
        <v>74</v>
      </c>
      <c r="AU126" s="216" t="s">
        <v>83</v>
      </c>
      <c r="AY126" s="215" t="s">
        <v>127</v>
      </c>
      <c r="BK126" s="217">
        <f>SUM(BK127:BK128)</f>
        <v>0</v>
      </c>
    </row>
    <row r="127" s="2" customFormat="1" ht="24.15" customHeight="1">
      <c r="A127" s="38"/>
      <c r="B127" s="39"/>
      <c r="C127" s="257" t="s">
        <v>83</v>
      </c>
      <c r="D127" s="257" t="s">
        <v>214</v>
      </c>
      <c r="E127" s="258" t="s">
        <v>872</v>
      </c>
      <c r="F127" s="259" t="s">
        <v>873</v>
      </c>
      <c r="G127" s="260" t="s">
        <v>246</v>
      </c>
      <c r="H127" s="261">
        <v>1.25</v>
      </c>
      <c r="I127" s="262"/>
      <c r="J127" s="263">
        <f>ROUND(I127*H127,2)</f>
        <v>0</v>
      </c>
      <c r="K127" s="264"/>
      <c r="L127" s="44"/>
      <c r="M127" s="265" t="s">
        <v>1</v>
      </c>
      <c r="N127" s="266" t="s">
        <v>40</v>
      </c>
      <c r="O127" s="91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3" t="s">
        <v>133</v>
      </c>
      <c r="AT127" s="233" t="s">
        <v>214</v>
      </c>
      <c r="AU127" s="233" t="s">
        <v>85</v>
      </c>
      <c r="AY127" s="17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7" t="s">
        <v>83</v>
      </c>
      <c r="BK127" s="234">
        <f>ROUND(I127*H127,2)</f>
        <v>0</v>
      </c>
      <c r="BL127" s="17" t="s">
        <v>133</v>
      </c>
      <c r="BM127" s="233" t="s">
        <v>874</v>
      </c>
    </row>
    <row r="128" s="14" customFormat="1">
      <c r="A128" s="14"/>
      <c r="B128" s="246"/>
      <c r="C128" s="247"/>
      <c r="D128" s="237" t="s">
        <v>165</v>
      </c>
      <c r="E128" s="248" t="s">
        <v>1</v>
      </c>
      <c r="F128" s="249" t="s">
        <v>875</v>
      </c>
      <c r="G128" s="247"/>
      <c r="H128" s="250">
        <v>1.25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165</v>
      </c>
      <c r="AU128" s="256" t="s">
        <v>85</v>
      </c>
      <c r="AV128" s="14" t="s">
        <v>85</v>
      </c>
      <c r="AW128" s="14" t="s">
        <v>32</v>
      </c>
      <c r="AX128" s="14" t="s">
        <v>83</v>
      </c>
      <c r="AY128" s="256" t="s">
        <v>127</v>
      </c>
    </row>
    <row r="129" s="12" customFormat="1" ht="25.92" customHeight="1">
      <c r="A129" s="12"/>
      <c r="B129" s="204"/>
      <c r="C129" s="205"/>
      <c r="D129" s="206" t="s">
        <v>74</v>
      </c>
      <c r="E129" s="207" t="s">
        <v>876</v>
      </c>
      <c r="F129" s="207" t="s">
        <v>877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P130+P144</f>
        <v>0</v>
      </c>
      <c r="Q129" s="212"/>
      <c r="R129" s="213">
        <f>R130+R144</f>
        <v>0.0011099999999999999</v>
      </c>
      <c r="S129" s="212"/>
      <c r="T129" s="214">
        <f>T130+T144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85</v>
      </c>
      <c r="AT129" s="216" t="s">
        <v>74</v>
      </c>
      <c r="AU129" s="216" t="s">
        <v>75</v>
      </c>
      <c r="AY129" s="215" t="s">
        <v>127</v>
      </c>
      <c r="BK129" s="217">
        <f>BK130+BK144</f>
        <v>0</v>
      </c>
    </row>
    <row r="130" s="12" customFormat="1" ht="22.8" customHeight="1">
      <c r="A130" s="12"/>
      <c r="B130" s="204"/>
      <c r="C130" s="205"/>
      <c r="D130" s="206" t="s">
        <v>74</v>
      </c>
      <c r="E130" s="218" t="s">
        <v>878</v>
      </c>
      <c r="F130" s="218" t="s">
        <v>879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SUM(P131:P143)</f>
        <v>0</v>
      </c>
      <c r="Q130" s="212"/>
      <c r="R130" s="213">
        <f>SUM(R131:R143)</f>
        <v>0.0011099999999999999</v>
      </c>
      <c r="S130" s="212"/>
      <c r="T130" s="214">
        <f>SUM(T131:T143)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85</v>
      </c>
      <c r="AT130" s="216" t="s">
        <v>74</v>
      </c>
      <c r="AU130" s="216" t="s">
        <v>83</v>
      </c>
      <c r="AY130" s="215" t="s">
        <v>127</v>
      </c>
      <c r="BK130" s="217">
        <f>SUM(BK131:BK143)</f>
        <v>0</v>
      </c>
    </row>
    <row r="131" s="2" customFormat="1" ht="24.15" customHeight="1">
      <c r="A131" s="38"/>
      <c r="B131" s="39"/>
      <c r="C131" s="257" t="s">
        <v>85</v>
      </c>
      <c r="D131" s="257" t="s">
        <v>214</v>
      </c>
      <c r="E131" s="258" t="s">
        <v>880</v>
      </c>
      <c r="F131" s="259" t="s">
        <v>881</v>
      </c>
      <c r="G131" s="260" t="s">
        <v>99</v>
      </c>
      <c r="H131" s="261">
        <v>137.80000000000001</v>
      </c>
      <c r="I131" s="262"/>
      <c r="J131" s="263">
        <f>ROUND(I131*H131,2)</f>
        <v>0</v>
      </c>
      <c r="K131" s="264"/>
      <c r="L131" s="44"/>
      <c r="M131" s="265" t="s">
        <v>1</v>
      </c>
      <c r="N131" s="266" t="s">
        <v>40</v>
      </c>
      <c r="O131" s="91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3" t="s">
        <v>186</v>
      </c>
      <c r="AT131" s="233" t="s">
        <v>214</v>
      </c>
      <c r="AU131" s="233" t="s">
        <v>85</v>
      </c>
      <c r="AY131" s="17" t="s">
        <v>127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7" t="s">
        <v>83</v>
      </c>
      <c r="BK131" s="234">
        <f>ROUND(I131*H131,2)</f>
        <v>0</v>
      </c>
      <c r="BL131" s="17" t="s">
        <v>186</v>
      </c>
      <c r="BM131" s="233" t="s">
        <v>882</v>
      </c>
    </row>
    <row r="132" s="14" customFormat="1">
      <c r="A132" s="14"/>
      <c r="B132" s="246"/>
      <c r="C132" s="247"/>
      <c r="D132" s="237" t="s">
        <v>165</v>
      </c>
      <c r="E132" s="248" t="s">
        <v>1</v>
      </c>
      <c r="F132" s="249" t="s">
        <v>883</v>
      </c>
      <c r="G132" s="247"/>
      <c r="H132" s="250">
        <v>137.80000000000001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165</v>
      </c>
      <c r="AU132" s="256" t="s">
        <v>85</v>
      </c>
      <c r="AV132" s="14" t="s">
        <v>85</v>
      </c>
      <c r="AW132" s="14" t="s">
        <v>32</v>
      </c>
      <c r="AX132" s="14" t="s">
        <v>83</v>
      </c>
      <c r="AY132" s="256" t="s">
        <v>127</v>
      </c>
    </row>
    <row r="133" s="2" customFormat="1" ht="21.75" customHeight="1">
      <c r="A133" s="38"/>
      <c r="B133" s="39"/>
      <c r="C133" s="257" t="s">
        <v>137</v>
      </c>
      <c r="D133" s="257" t="s">
        <v>214</v>
      </c>
      <c r="E133" s="258" t="s">
        <v>884</v>
      </c>
      <c r="F133" s="259" t="s">
        <v>885</v>
      </c>
      <c r="G133" s="260" t="s">
        <v>163</v>
      </c>
      <c r="H133" s="261">
        <v>8</v>
      </c>
      <c r="I133" s="262"/>
      <c r="J133" s="263">
        <f>ROUND(I133*H133,2)</f>
        <v>0</v>
      </c>
      <c r="K133" s="264"/>
      <c r="L133" s="44"/>
      <c r="M133" s="265" t="s">
        <v>1</v>
      </c>
      <c r="N133" s="266" t="s">
        <v>40</v>
      </c>
      <c r="O133" s="91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3" t="s">
        <v>186</v>
      </c>
      <c r="AT133" s="233" t="s">
        <v>214</v>
      </c>
      <c r="AU133" s="233" t="s">
        <v>85</v>
      </c>
      <c r="AY133" s="17" t="s">
        <v>127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7" t="s">
        <v>83</v>
      </c>
      <c r="BK133" s="234">
        <f>ROUND(I133*H133,2)</f>
        <v>0</v>
      </c>
      <c r="BL133" s="17" t="s">
        <v>186</v>
      </c>
      <c r="BM133" s="233" t="s">
        <v>886</v>
      </c>
    </row>
    <row r="134" s="13" customFormat="1">
      <c r="A134" s="13"/>
      <c r="B134" s="235"/>
      <c r="C134" s="236"/>
      <c r="D134" s="237" t="s">
        <v>165</v>
      </c>
      <c r="E134" s="238" t="s">
        <v>1</v>
      </c>
      <c r="F134" s="239" t="s">
        <v>887</v>
      </c>
      <c r="G134" s="236"/>
      <c r="H134" s="238" t="s">
        <v>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165</v>
      </c>
      <c r="AU134" s="245" t="s">
        <v>85</v>
      </c>
      <c r="AV134" s="13" t="s">
        <v>83</v>
      </c>
      <c r="AW134" s="13" t="s">
        <v>32</v>
      </c>
      <c r="AX134" s="13" t="s">
        <v>75</v>
      </c>
      <c r="AY134" s="245" t="s">
        <v>127</v>
      </c>
    </row>
    <row r="135" s="14" customFormat="1">
      <c r="A135" s="14"/>
      <c r="B135" s="246"/>
      <c r="C135" s="247"/>
      <c r="D135" s="237" t="s">
        <v>165</v>
      </c>
      <c r="E135" s="248" t="s">
        <v>1</v>
      </c>
      <c r="F135" s="249" t="s">
        <v>132</v>
      </c>
      <c r="G135" s="247"/>
      <c r="H135" s="250">
        <v>8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165</v>
      </c>
      <c r="AU135" s="256" t="s">
        <v>85</v>
      </c>
      <c r="AV135" s="14" t="s">
        <v>85</v>
      </c>
      <c r="AW135" s="14" t="s">
        <v>32</v>
      </c>
      <c r="AX135" s="14" t="s">
        <v>75</v>
      </c>
      <c r="AY135" s="256" t="s">
        <v>127</v>
      </c>
    </row>
    <row r="136" s="15" customFormat="1">
      <c r="A136" s="15"/>
      <c r="B136" s="272"/>
      <c r="C136" s="273"/>
      <c r="D136" s="237" t="s">
        <v>165</v>
      </c>
      <c r="E136" s="274" t="s">
        <v>1</v>
      </c>
      <c r="F136" s="275" t="s">
        <v>335</v>
      </c>
      <c r="G136" s="273"/>
      <c r="H136" s="276">
        <v>8</v>
      </c>
      <c r="I136" s="277"/>
      <c r="J136" s="273"/>
      <c r="K136" s="273"/>
      <c r="L136" s="278"/>
      <c r="M136" s="279"/>
      <c r="N136" s="280"/>
      <c r="O136" s="280"/>
      <c r="P136" s="280"/>
      <c r="Q136" s="280"/>
      <c r="R136" s="280"/>
      <c r="S136" s="280"/>
      <c r="T136" s="28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2" t="s">
        <v>165</v>
      </c>
      <c r="AU136" s="282" t="s">
        <v>85</v>
      </c>
      <c r="AV136" s="15" t="s">
        <v>133</v>
      </c>
      <c r="AW136" s="15" t="s">
        <v>32</v>
      </c>
      <c r="AX136" s="15" t="s">
        <v>83</v>
      </c>
      <c r="AY136" s="282" t="s">
        <v>127</v>
      </c>
    </row>
    <row r="137" s="2" customFormat="1" ht="16.5" customHeight="1">
      <c r="A137" s="38"/>
      <c r="B137" s="39"/>
      <c r="C137" s="257" t="s">
        <v>133</v>
      </c>
      <c r="D137" s="257" t="s">
        <v>214</v>
      </c>
      <c r="E137" s="258" t="s">
        <v>888</v>
      </c>
      <c r="F137" s="259" t="s">
        <v>889</v>
      </c>
      <c r="G137" s="260" t="s">
        <v>163</v>
      </c>
      <c r="H137" s="261">
        <v>3</v>
      </c>
      <c r="I137" s="262"/>
      <c r="J137" s="263">
        <f>ROUND(I137*H137,2)</f>
        <v>0</v>
      </c>
      <c r="K137" s="264"/>
      <c r="L137" s="44"/>
      <c r="M137" s="265" t="s">
        <v>1</v>
      </c>
      <c r="N137" s="266" t="s">
        <v>40</v>
      </c>
      <c r="O137" s="91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3" t="s">
        <v>186</v>
      </c>
      <c r="AT137" s="233" t="s">
        <v>214</v>
      </c>
      <c r="AU137" s="233" t="s">
        <v>85</v>
      </c>
      <c r="AY137" s="17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7" t="s">
        <v>83</v>
      </c>
      <c r="BK137" s="234">
        <f>ROUND(I137*H137,2)</f>
        <v>0</v>
      </c>
      <c r="BL137" s="17" t="s">
        <v>186</v>
      </c>
      <c r="BM137" s="233" t="s">
        <v>890</v>
      </c>
    </row>
    <row r="138" s="13" customFormat="1">
      <c r="A138" s="13"/>
      <c r="B138" s="235"/>
      <c r="C138" s="236"/>
      <c r="D138" s="237" t="s">
        <v>165</v>
      </c>
      <c r="E138" s="238" t="s">
        <v>1</v>
      </c>
      <c r="F138" s="239" t="s">
        <v>887</v>
      </c>
      <c r="G138" s="236"/>
      <c r="H138" s="238" t="s">
        <v>1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165</v>
      </c>
      <c r="AU138" s="245" t="s">
        <v>85</v>
      </c>
      <c r="AV138" s="13" t="s">
        <v>83</v>
      </c>
      <c r="AW138" s="13" t="s">
        <v>32</v>
      </c>
      <c r="AX138" s="13" t="s">
        <v>75</v>
      </c>
      <c r="AY138" s="245" t="s">
        <v>127</v>
      </c>
    </row>
    <row r="139" s="14" customFormat="1">
      <c r="A139" s="14"/>
      <c r="B139" s="246"/>
      <c r="C139" s="247"/>
      <c r="D139" s="237" t="s">
        <v>165</v>
      </c>
      <c r="E139" s="248" t="s">
        <v>1</v>
      </c>
      <c r="F139" s="249" t="s">
        <v>891</v>
      </c>
      <c r="G139" s="247"/>
      <c r="H139" s="250">
        <v>3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165</v>
      </c>
      <c r="AU139" s="256" t="s">
        <v>85</v>
      </c>
      <c r="AV139" s="14" t="s">
        <v>85</v>
      </c>
      <c r="AW139" s="14" t="s">
        <v>32</v>
      </c>
      <c r="AX139" s="14" t="s">
        <v>83</v>
      </c>
      <c r="AY139" s="256" t="s">
        <v>127</v>
      </c>
    </row>
    <row r="140" s="2" customFormat="1" ht="16.5" customHeight="1">
      <c r="A140" s="38"/>
      <c r="B140" s="39"/>
      <c r="C140" s="220" t="s">
        <v>126</v>
      </c>
      <c r="D140" s="220" t="s">
        <v>129</v>
      </c>
      <c r="E140" s="221" t="s">
        <v>892</v>
      </c>
      <c r="F140" s="222" t="s">
        <v>893</v>
      </c>
      <c r="G140" s="223" t="s">
        <v>163</v>
      </c>
      <c r="H140" s="224">
        <v>3</v>
      </c>
      <c r="I140" s="225"/>
      <c r="J140" s="226">
        <f>ROUND(I140*H140,2)</f>
        <v>0</v>
      </c>
      <c r="K140" s="227"/>
      <c r="L140" s="228"/>
      <c r="M140" s="229" t="s">
        <v>1</v>
      </c>
      <c r="N140" s="230" t="s">
        <v>40</v>
      </c>
      <c r="O140" s="91"/>
      <c r="P140" s="231">
        <f>O140*H140</f>
        <v>0</v>
      </c>
      <c r="Q140" s="231">
        <v>0.00012</v>
      </c>
      <c r="R140" s="231">
        <f>Q140*H140</f>
        <v>0.00036000000000000002</v>
      </c>
      <c r="S140" s="231">
        <v>0</v>
      </c>
      <c r="T140" s="23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3" t="s">
        <v>413</v>
      </c>
      <c r="AT140" s="233" t="s">
        <v>129</v>
      </c>
      <c r="AU140" s="233" t="s">
        <v>85</v>
      </c>
      <c r="AY140" s="17" t="s">
        <v>127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7" t="s">
        <v>83</v>
      </c>
      <c r="BK140" s="234">
        <f>ROUND(I140*H140,2)</f>
        <v>0</v>
      </c>
      <c r="BL140" s="17" t="s">
        <v>186</v>
      </c>
      <c r="BM140" s="233" t="s">
        <v>894</v>
      </c>
    </row>
    <row r="141" s="2" customFormat="1" ht="16.5" customHeight="1">
      <c r="A141" s="38"/>
      <c r="B141" s="39"/>
      <c r="C141" s="220" t="s">
        <v>145</v>
      </c>
      <c r="D141" s="220" t="s">
        <v>129</v>
      </c>
      <c r="E141" s="221" t="s">
        <v>895</v>
      </c>
      <c r="F141" s="222" t="s">
        <v>896</v>
      </c>
      <c r="G141" s="223" t="s">
        <v>163</v>
      </c>
      <c r="H141" s="224">
        <v>5</v>
      </c>
      <c r="I141" s="225"/>
      <c r="J141" s="226">
        <f>ROUND(I141*H141,2)</f>
        <v>0</v>
      </c>
      <c r="K141" s="227"/>
      <c r="L141" s="228"/>
      <c r="M141" s="229" t="s">
        <v>1</v>
      </c>
      <c r="N141" s="230" t="s">
        <v>40</v>
      </c>
      <c r="O141" s="91"/>
      <c r="P141" s="231">
        <f>O141*H141</f>
        <v>0</v>
      </c>
      <c r="Q141" s="231">
        <v>0.00014999999999999999</v>
      </c>
      <c r="R141" s="231">
        <f>Q141*H141</f>
        <v>0.00074999999999999991</v>
      </c>
      <c r="S141" s="231">
        <v>0</v>
      </c>
      <c r="T141" s="23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3" t="s">
        <v>413</v>
      </c>
      <c r="AT141" s="233" t="s">
        <v>129</v>
      </c>
      <c r="AU141" s="233" t="s">
        <v>85</v>
      </c>
      <c r="AY141" s="17" t="s">
        <v>127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7" t="s">
        <v>83</v>
      </c>
      <c r="BK141" s="234">
        <f>ROUND(I141*H141,2)</f>
        <v>0</v>
      </c>
      <c r="BL141" s="17" t="s">
        <v>186</v>
      </c>
      <c r="BM141" s="233" t="s">
        <v>897</v>
      </c>
    </row>
    <row r="142" s="2" customFormat="1" ht="24.15" customHeight="1">
      <c r="A142" s="38"/>
      <c r="B142" s="39"/>
      <c r="C142" s="257" t="s">
        <v>149</v>
      </c>
      <c r="D142" s="257" t="s">
        <v>214</v>
      </c>
      <c r="E142" s="258" t="s">
        <v>898</v>
      </c>
      <c r="F142" s="259" t="s">
        <v>899</v>
      </c>
      <c r="G142" s="260" t="s">
        <v>163</v>
      </c>
      <c r="H142" s="261">
        <v>1</v>
      </c>
      <c r="I142" s="262"/>
      <c r="J142" s="263">
        <f>ROUND(I142*H142,2)</f>
        <v>0</v>
      </c>
      <c r="K142" s="264"/>
      <c r="L142" s="44"/>
      <c r="M142" s="265" t="s">
        <v>1</v>
      </c>
      <c r="N142" s="266" t="s">
        <v>40</v>
      </c>
      <c r="O142" s="91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3" t="s">
        <v>186</v>
      </c>
      <c r="AT142" s="233" t="s">
        <v>214</v>
      </c>
      <c r="AU142" s="233" t="s">
        <v>85</v>
      </c>
      <c r="AY142" s="17" t="s">
        <v>127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7" t="s">
        <v>83</v>
      </c>
      <c r="BK142" s="234">
        <f>ROUND(I142*H142,2)</f>
        <v>0</v>
      </c>
      <c r="BL142" s="17" t="s">
        <v>186</v>
      </c>
      <c r="BM142" s="233" t="s">
        <v>900</v>
      </c>
    </row>
    <row r="143" s="2" customFormat="1" ht="16.5" customHeight="1">
      <c r="A143" s="38"/>
      <c r="B143" s="39"/>
      <c r="C143" s="257" t="s">
        <v>132</v>
      </c>
      <c r="D143" s="257" t="s">
        <v>214</v>
      </c>
      <c r="E143" s="258" t="s">
        <v>901</v>
      </c>
      <c r="F143" s="259" t="s">
        <v>902</v>
      </c>
      <c r="G143" s="260" t="s">
        <v>903</v>
      </c>
      <c r="H143" s="261">
        <v>1</v>
      </c>
      <c r="I143" s="262"/>
      <c r="J143" s="263">
        <f>ROUND(I143*H143,2)</f>
        <v>0</v>
      </c>
      <c r="K143" s="264"/>
      <c r="L143" s="44"/>
      <c r="M143" s="265" t="s">
        <v>1</v>
      </c>
      <c r="N143" s="266" t="s">
        <v>40</v>
      </c>
      <c r="O143" s="91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3" t="s">
        <v>186</v>
      </c>
      <c r="AT143" s="233" t="s">
        <v>214</v>
      </c>
      <c r="AU143" s="233" t="s">
        <v>85</v>
      </c>
      <c r="AY143" s="17" t="s">
        <v>127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7" t="s">
        <v>83</v>
      </c>
      <c r="BK143" s="234">
        <f>ROUND(I143*H143,2)</f>
        <v>0</v>
      </c>
      <c r="BL143" s="17" t="s">
        <v>186</v>
      </c>
      <c r="BM143" s="233" t="s">
        <v>904</v>
      </c>
    </row>
    <row r="144" s="12" customFormat="1" ht="22.8" customHeight="1">
      <c r="A144" s="12"/>
      <c r="B144" s="204"/>
      <c r="C144" s="205"/>
      <c r="D144" s="206" t="s">
        <v>74</v>
      </c>
      <c r="E144" s="218" t="s">
        <v>905</v>
      </c>
      <c r="F144" s="218" t="s">
        <v>906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P145</f>
        <v>0</v>
      </c>
      <c r="Q144" s="212"/>
      <c r="R144" s="213">
        <f>R145</f>
        <v>0</v>
      </c>
      <c r="S144" s="212"/>
      <c r="T144" s="214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85</v>
      </c>
      <c r="AT144" s="216" t="s">
        <v>74</v>
      </c>
      <c r="AU144" s="216" t="s">
        <v>83</v>
      </c>
      <c r="AY144" s="215" t="s">
        <v>127</v>
      </c>
      <c r="BK144" s="217">
        <f>BK145</f>
        <v>0</v>
      </c>
    </row>
    <row r="145" s="2" customFormat="1" ht="24.15" customHeight="1">
      <c r="A145" s="38"/>
      <c r="B145" s="39"/>
      <c r="C145" s="257" t="s">
        <v>156</v>
      </c>
      <c r="D145" s="257" t="s">
        <v>214</v>
      </c>
      <c r="E145" s="258" t="s">
        <v>907</v>
      </c>
      <c r="F145" s="259" t="s">
        <v>908</v>
      </c>
      <c r="G145" s="260" t="s">
        <v>163</v>
      </c>
      <c r="H145" s="261">
        <v>3</v>
      </c>
      <c r="I145" s="262"/>
      <c r="J145" s="263">
        <f>ROUND(I145*H145,2)</f>
        <v>0</v>
      </c>
      <c r="K145" s="264"/>
      <c r="L145" s="44"/>
      <c r="M145" s="265" t="s">
        <v>1</v>
      </c>
      <c r="N145" s="266" t="s">
        <v>40</v>
      </c>
      <c r="O145" s="91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3" t="s">
        <v>186</v>
      </c>
      <c r="AT145" s="233" t="s">
        <v>214</v>
      </c>
      <c r="AU145" s="233" t="s">
        <v>85</v>
      </c>
      <c r="AY145" s="17" t="s">
        <v>127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7" t="s">
        <v>83</v>
      </c>
      <c r="BK145" s="234">
        <f>ROUND(I145*H145,2)</f>
        <v>0</v>
      </c>
      <c r="BL145" s="17" t="s">
        <v>186</v>
      </c>
      <c r="BM145" s="233" t="s">
        <v>909</v>
      </c>
    </row>
    <row r="146" s="12" customFormat="1" ht="25.92" customHeight="1">
      <c r="A146" s="12"/>
      <c r="B146" s="204"/>
      <c r="C146" s="205"/>
      <c r="D146" s="206" t="s">
        <v>74</v>
      </c>
      <c r="E146" s="207" t="s">
        <v>129</v>
      </c>
      <c r="F146" s="207" t="s">
        <v>675</v>
      </c>
      <c r="G146" s="205"/>
      <c r="H146" s="205"/>
      <c r="I146" s="208"/>
      <c r="J146" s="209">
        <f>BK146</f>
        <v>0</v>
      </c>
      <c r="K146" s="205"/>
      <c r="L146" s="210"/>
      <c r="M146" s="211"/>
      <c r="N146" s="212"/>
      <c r="O146" s="212"/>
      <c r="P146" s="213">
        <f>P147+P194</f>
        <v>0</v>
      </c>
      <c r="Q146" s="212"/>
      <c r="R146" s="213">
        <f>R147+R194</f>
        <v>18.110997149999999</v>
      </c>
      <c r="S146" s="212"/>
      <c r="T146" s="214">
        <f>T147+T194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137</v>
      </c>
      <c r="AT146" s="216" t="s">
        <v>74</v>
      </c>
      <c r="AU146" s="216" t="s">
        <v>75</v>
      </c>
      <c r="AY146" s="215" t="s">
        <v>127</v>
      </c>
      <c r="BK146" s="217">
        <f>BK147+BK194</f>
        <v>0</v>
      </c>
    </row>
    <row r="147" s="12" customFormat="1" ht="22.8" customHeight="1">
      <c r="A147" s="12"/>
      <c r="B147" s="204"/>
      <c r="C147" s="205"/>
      <c r="D147" s="206" t="s">
        <v>74</v>
      </c>
      <c r="E147" s="218" t="s">
        <v>910</v>
      </c>
      <c r="F147" s="218" t="s">
        <v>911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SUM(P148:P193)</f>
        <v>0</v>
      </c>
      <c r="Q147" s="212"/>
      <c r="R147" s="213">
        <f>SUM(R148:R193)</f>
        <v>0.13820955000000001</v>
      </c>
      <c r="S147" s="212"/>
      <c r="T147" s="214">
        <f>SUM(T148:T193)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5" t="s">
        <v>137</v>
      </c>
      <c r="AT147" s="216" t="s">
        <v>74</v>
      </c>
      <c r="AU147" s="216" t="s">
        <v>83</v>
      </c>
      <c r="AY147" s="215" t="s">
        <v>127</v>
      </c>
      <c r="BK147" s="217">
        <f>SUM(BK148:BK193)</f>
        <v>0</v>
      </c>
    </row>
    <row r="148" s="2" customFormat="1" ht="16.5" customHeight="1">
      <c r="A148" s="38"/>
      <c r="B148" s="39"/>
      <c r="C148" s="257" t="s">
        <v>160</v>
      </c>
      <c r="D148" s="257" t="s">
        <v>214</v>
      </c>
      <c r="E148" s="258" t="s">
        <v>912</v>
      </c>
      <c r="F148" s="259" t="s">
        <v>913</v>
      </c>
      <c r="G148" s="260" t="s">
        <v>99</v>
      </c>
      <c r="H148" s="261">
        <v>97.299999999999997</v>
      </c>
      <c r="I148" s="262"/>
      <c r="J148" s="263">
        <f>ROUND(I148*H148,2)</f>
        <v>0</v>
      </c>
      <c r="K148" s="264"/>
      <c r="L148" s="44"/>
      <c r="M148" s="265" t="s">
        <v>1</v>
      </c>
      <c r="N148" s="266" t="s">
        <v>40</v>
      </c>
      <c r="O148" s="91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3" t="s">
        <v>570</v>
      </c>
      <c r="AT148" s="233" t="s">
        <v>214</v>
      </c>
      <c r="AU148" s="233" t="s">
        <v>85</v>
      </c>
      <c r="AY148" s="17" t="s">
        <v>127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7" t="s">
        <v>83</v>
      </c>
      <c r="BK148" s="234">
        <f>ROUND(I148*H148,2)</f>
        <v>0</v>
      </c>
      <c r="BL148" s="17" t="s">
        <v>570</v>
      </c>
      <c r="BM148" s="233" t="s">
        <v>914</v>
      </c>
    </row>
    <row r="149" s="14" customFormat="1">
      <c r="A149" s="14"/>
      <c r="B149" s="246"/>
      <c r="C149" s="247"/>
      <c r="D149" s="237" t="s">
        <v>165</v>
      </c>
      <c r="E149" s="248" t="s">
        <v>1</v>
      </c>
      <c r="F149" s="249" t="s">
        <v>860</v>
      </c>
      <c r="G149" s="247"/>
      <c r="H149" s="250">
        <v>97.299999999999997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165</v>
      </c>
      <c r="AU149" s="256" t="s">
        <v>85</v>
      </c>
      <c r="AV149" s="14" t="s">
        <v>85</v>
      </c>
      <c r="AW149" s="14" t="s">
        <v>32</v>
      </c>
      <c r="AX149" s="14" t="s">
        <v>83</v>
      </c>
      <c r="AY149" s="256" t="s">
        <v>127</v>
      </c>
    </row>
    <row r="150" s="2" customFormat="1" ht="21.75" customHeight="1">
      <c r="A150" s="38"/>
      <c r="B150" s="39"/>
      <c r="C150" s="220" t="s">
        <v>167</v>
      </c>
      <c r="D150" s="220" t="s">
        <v>129</v>
      </c>
      <c r="E150" s="221" t="s">
        <v>915</v>
      </c>
      <c r="F150" s="222" t="s">
        <v>916</v>
      </c>
      <c r="G150" s="223" t="s">
        <v>99</v>
      </c>
      <c r="H150" s="224">
        <v>107.03</v>
      </c>
      <c r="I150" s="225"/>
      <c r="J150" s="226">
        <f>ROUND(I150*H150,2)</f>
        <v>0</v>
      </c>
      <c r="K150" s="227"/>
      <c r="L150" s="228"/>
      <c r="M150" s="229" t="s">
        <v>1</v>
      </c>
      <c r="N150" s="230" t="s">
        <v>40</v>
      </c>
      <c r="O150" s="91"/>
      <c r="P150" s="231">
        <f>O150*H150</f>
        <v>0</v>
      </c>
      <c r="Q150" s="231">
        <v>2.0000000000000002E-05</v>
      </c>
      <c r="R150" s="231">
        <f>Q150*H150</f>
        <v>0.0021406000000000003</v>
      </c>
      <c r="S150" s="231">
        <v>0</v>
      </c>
      <c r="T150" s="23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3" t="s">
        <v>691</v>
      </c>
      <c r="AT150" s="233" t="s">
        <v>129</v>
      </c>
      <c r="AU150" s="233" t="s">
        <v>85</v>
      </c>
      <c r="AY150" s="17" t="s">
        <v>127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7" t="s">
        <v>83</v>
      </c>
      <c r="BK150" s="234">
        <f>ROUND(I150*H150,2)</f>
        <v>0</v>
      </c>
      <c r="BL150" s="17" t="s">
        <v>691</v>
      </c>
      <c r="BM150" s="233" t="s">
        <v>917</v>
      </c>
    </row>
    <row r="151" s="13" customFormat="1">
      <c r="A151" s="13"/>
      <c r="B151" s="235"/>
      <c r="C151" s="236"/>
      <c r="D151" s="237" t="s">
        <v>165</v>
      </c>
      <c r="E151" s="238" t="s">
        <v>1</v>
      </c>
      <c r="F151" s="239" t="s">
        <v>693</v>
      </c>
      <c r="G151" s="236"/>
      <c r="H151" s="238" t="s">
        <v>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165</v>
      </c>
      <c r="AU151" s="245" t="s">
        <v>85</v>
      </c>
      <c r="AV151" s="13" t="s">
        <v>83</v>
      </c>
      <c r="AW151" s="13" t="s">
        <v>32</v>
      </c>
      <c r="AX151" s="13" t="s">
        <v>75</v>
      </c>
      <c r="AY151" s="245" t="s">
        <v>127</v>
      </c>
    </row>
    <row r="152" s="14" customFormat="1">
      <c r="A152" s="14"/>
      <c r="B152" s="246"/>
      <c r="C152" s="247"/>
      <c r="D152" s="237" t="s">
        <v>165</v>
      </c>
      <c r="E152" s="248" t="s">
        <v>1</v>
      </c>
      <c r="F152" s="249" t="s">
        <v>860</v>
      </c>
      <c r="G152" s="247"/>
      <c r="H152" s="250">
        <v>97.299999999999997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165</v>
      </c>
      <c r="AU152" s="256" t="s">
        <v>85</v>
      </c>
      <c r="AV152" s="14" t="s">
        <v>85</v>
      </c>
      <c r="AW152" s="14" t="s">
        <v>32</v>
      </c>
      <c r="AX152" s="14" t="s">
        <v>83</v>
      </c>
      <c r="AY152" s="256" t="s">
        <v>127</v>
      </c>
    </row>
    <row r="153" s="14" customFormat="1">
      <c r="A153" s="14"/>
      <c r="B153" s="246"/>
      <c r="C153" s="247"/>
      <c r="D153" s="237" t="s">
        <v>165</v>
      </c>
      <c r="E153" s="247"/>
      <c r="F153" s="249" t="s">
        <v>918</v>
      </c>
      <c r="G153" s="247"/>
      <c r="H153" s="250">
        <v>107.03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165</v>
      </c>
      <c r="AU153" s="256" t="s">
        <v>85</v>
      </c>
      <c r="AV153" s="14" t="s">
        <v>85</v>
      </c>
      <c r="AW153" s="14" t="s">
        <v>4</v>
      </c>
      <c r="AX153" s="14" t="s">
        <v>83</v>
      </c>
      <c r="AY153" s="256" t="s">
        <v>127</v>
      </c>
    </row>
    <row r="154" s="2" customFormat="1" ht="16.5" customHeight="1">
      <c r="A154" s="38"/>
      <c r="B154" s="39"/>
      <c r="C154" s="257" t="s">
        <v>171</v>
      </c>
      <c r="D154" s="257" t="s">
        <v>214</v>
      </c>
      <c r="E154" s="258" t="s">
        <v>919</v>
      </c>
      <c r="F154" s="259" t="s">
        <v>920</v>
      </c>
      <c r="G154" s="260" t="s">
        <v>163</v>
      </c>
      <c r="H154" s="261">
        <v>3</v>
      </c>
      <c r="I154" s="262"/>
      <c r="J154" s="263">
        <f>ROUND(I154*H154,2)</f>
        <v>0</v>
      </c>
      <c r="K154" s="264"/>
      <c r="L154" s="44"/>
      <c r="M154" s="265" t="s">
        <v>1</v>
      </c>
      <c r="N154" s="266" t="s">
        <v>40</v>
      </c>
      <c r="O154" s="91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3" t="s">
        <v>570</v>
      </c>
      <c r="AT154" s="233" t="s">
        <v>214</v>
      </c>
      <c r="AU154" s="233" t="s">
        <v>85</v>
      </c>
      <c r="AY154" s="17" t="s">
        <v>127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7" t="s">
        <v>83</v>
      </c>
      <c r="BK154" s="234">
        <f>ROUND(I154*H154,2)</f>
        <v>0</v>
      </c>
      <c r="BL154" s="17" t="s">
        <v>570</v>
      </c>
      <c r="BM154" s="233" t="s">
        <v>921</v>
      </c>
    </row>
    <row r="155" s="2" customFormat="1" ht="16.5" customHeight="1">
      <c r="A155" s="38"/>
      <c r="B155" s="39"/>
      <c r="C155" s="220" t="s">
        <v>175</v>
      </c>
      <c r="D155" s="220" t="s">
        <v>129</v>
      </c>
      <c r="E155" s="221" t="s">
        <v>922</v>
      </c>
      <c r="F155" s="222" t="s">
        <v>923</v>
      </c>
      <c r="G155" s="223" t="s">
        <v>163</v>
      </c>
      <c r="H155" s="224">
        <v>3</v>
      </c>
      <c r="I155" s="225"/>
      <c r="J155" s="226">
        <f>ROUND(I155*H155,2)</f>
        <v>0</v>
      </c>
      <c r="K155" s="227"/>
      <c r="L155" s="228"/>
      <c r="M155" s="229" t="s">
        <v>1</v>
      </c>
      <c r="N155" s="230" t="s">
        <v>40</v>
      </c>
      <c r="O155" s="91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3" t="s">
        <v>924</v>
      </c>
      <c r="AT155" s="233" t="s">
        <v>129</v>
      </c>
      <c r="AU155" s="233" t="s">
        <v>85</v>
      </c>
      <c r="AY155" s="17" t="s">
        <v>127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7" t="s">
        <v>83</v>
      </c>
      <c r="BK155" s="234">
        <f>ROUND(I155*H155,2)</f>
        <v>0</v>
      </c>
      <c r="BL155" s="17" t="s">
        <v>570</v>
      </c>
      <c r="BM155" s="233" t="s">
        <v>925</v>
      </c>
    </row>
    <row r="156" s="2" customFormat="1" ht="24.15" customHeight="1">
      <c r="A156" s="38"/>
      <c r="B156" s="39"/>
      <c r="C156" s="257" t="s">
        <v>179</v>
      </c>
      <c r="D156" s="257" t="s">
        <v>214</v>
      </c>
      <c r="E156" s="258" t="s">
        <v>926</v>
      </c>
      <c r="F156" s="259" t="s">
        <v>927</v>
      </c>
      <c r="G156" s="260" t="s">
        <v>163</v>
      </c>
      <c r="H156" s="261">
        <v>3</v>
      </c>
      <c r="I156" s="262"/>
      <c r="J156" s="263">
        <f>ROUND(I156*H156,2)</f>
        <v>0</v>
      </c>
      <c r="K156" s="264"/>
      <c r="L156" s="44"/>
      <c r="M156" s="265" t="s">
        <v>1</v>
      </c>
      <c r="N156" s="266" t="s">
        <v>40</v>
      </c>
      <c r="O156" s="91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3" t="s">
        <v>570</v>
      </c>
      <c r="AT156" s="233" t="s">
        <v>214</v>
      </c>
      <c r="AU156" s="233" t="s">
        <v>85</v>
      </c>
      <c r="AY156" s="17" t="s">
        <v>127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7" t="s">
        <v>83</v>
      </c>
      <c r="BK156" s="234">
        <f>ROUND(I156*H156,2)</f>
        <v>0</v>
      </c>
      <c r="BL156" s="17" t="s">
        <v>570</v>
      </c>
      <c r="BM156" s="233" t="s">
        <v>928</v>
      </c>
    </row>
    <row r="157" s="2" customFormat="1" ht="16.5" customHeight="1">
      <c r="A157" s="38"/>
      <c r="B157" s="39"/>
      <c r="C157" s="220" t="s">
        <v>8</v>
      </c>
      <c r="D157" s="220" t="s">
        <v>129</v>
      </c>
      <c r="E157" s="221" t="s">
        <v>929</v>
      </c>
      <c r="F157" s="222" t="s">
        <v>930</v>
      </c>
      <c r="G157" s="223" t="s">
        <v>163</v>
      </c>
      <c r="H157" s="224">
        <v>3</v>
      </c>
      <c r="I157" s="225"/>
      <c r="J157" s="226">
        <f>ROUND(I157*H157,2)</f>
        <v>0</v>
      </c>
      <c r="K157" s="227"/>
      <c r="L157" s="228"/>
      <c r="M157" s="229" t="s">
        <v>1</v>
      </c>
      <c r="N157" s="230" t="s">
        <v>40</v>
      </c>
      <c r="O157" s="91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3" t="s">
        <v>924</v>
      </c>
      <c r="AT157" s="233" t="s">
        <v>129</v>
      </c>
      <c r="AU157" s="233" t="s">
        <v>85</v>
      </c>
      <c r="AY157" s="17" t="s">
        <v>127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7" t="s">
        <v>83</v>
      </c>
      <c r="BK157" s="234">
        <f>ROUND(I157*H157,2)</f>
        <v>0</v>
      </c>
      <c r="BL157" s="17" t="s">
        <v>570</v>
      </c>
      <c r="BM157" s="233" t="s">
        <v>931</v>
      </c>
    </row>
    <row r="158" s="2" customFormat="1" ht="24.15" customHeight="1">
      <c r="A158" s="38"/>
      <c r="B158" s="39"/>
      <c r="C158" s="257" t="s">
        <v>186</v>
      </c>
      <c r="D158" s="257" t="s">
        <v>214</v>
      </c>
      <c r="E158" s="258" t="s">
        <v>932</v>
      </c>
      <c r="F158" s="259" t="s">
        <v>933</v>
      </c>
      <c r="G158" s="260" t="s">
        <v>163</v>
      </c>
      <c r="H158" s="261">
        <v>3</v>
      </c>
      <c r="I158" s="262"/>
      <c r="J158" s="263">
        <f>ROUND(I158*H158,2)</f>
        <v>0</v>
      </c>
      <c r="K158" s="264"/>
      <c r="L158" s="44"/>
      <c r="M158" s="265" t="s">
        <v>1</v>
      </c>
      <c r="N158" s="266" t="s">
        <v>40</v>
      </c>
      <c r="O158" s="91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3" t="s">
        <v>570</v>
      </c>
      <c r="AT158" s="233" t="s">
        <v>214</v>
      </c>
      <c r="AU158" s="233" t="s">
        <v>85</v>
      </c>
      <c r="AY158" s="17" t="s">
        <v>127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7" t="s">
        <v>83</v>
      </c>
      <c r="BK158" s="234">
        <f>ROUND(I158*H158,2)</f>
        <v>0</v>
      </c>
      <c r="BL158" s="17" t="s">
        <v>570</v>
      </c>
      <c r="BM158" s="233" t="s">
        <v>934</v>
      </c>
    </row>
    <row r="159" s="2" customFormat="1" ht="16.5" customHeight="1">
      <c r="A159" s="38"/>
      <c r="B159" s="39"/>
      <c r="C159" s="257" t="s">
        <v>190</v>
      </c>
      <c r="D159" s="257" t="s">
        <v>214</v>
      </c>
      <c r="E159" s="258" t="s">
        <v>935</v>
      </c>
      <c r="F159" s="259" t="s">
        <v>936</v>
      </c>
      <c r="G159" s="260" t="s">
        <v>163</v>
      </c>
      <c r="H159" s="261">
        <v>5</v>
      </c>
      <c r="I159" s="262"/>
      <c r="J159" s="263">
        <f>ROUND(I159*H159,2)</f>
        <v>0</v>
      </c>
      <c r="K159" s="264"/>
      <c r="L159" s="44"/>
      <c r="M159" s="265" t="s">
        <v>1</v>
      </c>
      <c r="N159" s="266" t="s">
        <v>40</v>
      </c>
      <c r="O159" s="91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3" t="s">
        <v>570</v>
      </c>
      <c r="AT159" s="233" t="s">
        <v>214</v>
      </c>
      <c r="AU159" s="233" t="s">
        <v>85</v>
      </c>
      <c r="AY159" s="17" t="s">
        <v>127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7" t="s">
        <v>83</v>
      </c>
      <c r="BK159" s="234">
        <f>ROUND(I159*H159,2)</f>
        <v>0</v>
      </c>
      <c r="BL159" s="17" t="s">
        <v>570</v>
      </c>
      <c r="BM159" s="233" t="s">
        <v>937</v>
      </c>
    </row>
    <row r="160" s="2" customFormat="1" ht="24.15" customHeight="1">
      <c r="A160" s="38"/>
      <c r="B160" s="39"/>
      <c r="C160" s="220" t="s">
        <v>194</v>
      </c>
      <c r="D160" s="220" t="s">
        <v>129</v>
      </c>
      <c r="E160" s="221" t="s">
        <v>938</v>
      </c>
      <c r="F160" s="222" t="s">
        <v>939</v>
      </c>
      <c r="G160" s="223" t="s">
        <v>940</v>
      </c>
      <c r="H160" s="224">
        <v>5</v>
      </c>
      <c r="I160" s="225"/>
      <c r="J160" s="226">
        <f>ROUND(I160*H160,2)</f>
        <v>0</v>
      </c>
      <c r="K160" s="227"/>
      <c r="L160" s="228"/>
      <c r="M160" s="229" t="s">
        <v>1</v>
      </c>
      <c r="N160" s="230" t="s">
        <v>40</v>
      </c>
      <c r="O160" s="91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3" t="s">
        <v>924</v>
      </c>
      <c r="AT160" s="233" t="s">
        <v>129</v>
      </c>
      <c r="AU160" s="233" t="s">
        <v>85</v>
      </c>
      <c r="AY160" s="17" t="s">
        <v>127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7" t="s">
        <v>83</v>
      </c>
      <c r="BK160" s="234">
        <f>ROUND(I160*H160,2)</f>
        <v>0</v>
      </c>
      <c r="BL160" s="17" t="s">
        <v>570</v>
      </c>
      <c r="BM160" s="233" t="s">
        <v>941</v>
      </c>
    </row>
    <row r="161" s="2" customFormat="1" ht="33" customHeight="1">
      <c r="A161" s="38"/>
      <c r="B161" s="39"/>
      <c r="C161" s="257" t="s">
        <v>198</v>
      </c>
      <c r="D161" s="257" t="s">
        <v>214</v>
      </c>
      <c r="E161" s="258" t="s">
        <v>942</v>
      </c>
      <c r="F161" s="259" t="s">
        <v>943</v>
      </c>
      <c r="G161" s="260" t="s">
        <v>99</v>
      </c>
      <c r="H161" s="261">
        <v>97.299999999999997</v>
      </c>
      <c r="I161" s="262"/>
      <c r="J161" s="263">
        <f>ROUND(I161*H161,2)</f>
        <v>0</v>
      </c>
      <c r="K161" s="264"/>
      <c r="L161" s="44"/>
      <c r="M161" s="265" t="s">
        <v>1</v>
      </c>
      <c r="N161" s="266" t="s">
        <v>40</v>
      </c>
      <c r="O161" s="91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3" t="s">
        <v>570</v>
      </c>
      <c r="AT161" s="233" t="s">
        <v>214</v>
      </c>
      <c r="AU161" s="233" t="s">
        <v>85</v>
      </c>
      <c r="AY161" s="17" t="s">
        <v>127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7" t="s">
        <v>83</v>
      </c>
      <c r="BK161" s="234">
        <f>ROUND(I161*H161,2)</f>
        <v>0</v>
      </c>
      <c r="BL161" s="17" t="s">
        <v>570</v>
      </c>
      <c r="BM161" s="233" t="s">
        <v>944</v>
      </c>
    </row>
    <row r="162" s="13" customFormat="1">
      <c r="A162" s="13"/>
      <c r="B162" s="235"/>
      <c r="C162" s="236"/>
      <c r="D162" s="237" t="s">
        <v>165</v>
      </c>
      <c r="E162" s="238" t="s">
        <v>1</v>
      </c>
      <c r="F162" s="239" t="s">
        <v>887</v>
      </c>
      <c r="G162" s="236"/>
      <c r="H162" s="238" t="s">
        <v>1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165</v>
      </c>
      <c r="AU162" s="245" t="s">
        <v>85</v>
      </c>
      <c r="AV162" s="13" t="s">
        <v>83</v>
      </c>
      <c r="AW162" s="13" t="s">
        <v>32</v>
      </c>
      <c r="AX162" s="13" t="s">
        <v>75</v>
      </c>
      <c r="AY162" s="245" t="s">
        <v>127</v>
      </c>
    </row>
    <row r="163" s="14" customFormat="1">
      <c r="A163" s="14"/>
      <c r="B163" s="246"/>
      <c r="C163" s="247"/>
      <c r="D163" s="237" t="s">
        <v>165</v>
      </c>
      <c r="E163" s="248" t="s">
        <v>866</v>
      </c>
      <c r="F163" s="249" t="s">
        <v>860</v>
      </c>
      <c r="G163" s="247"/>
      <c r="H163" s="250">
        <v>97.299999999999997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165</v>
      </c>
      <c r="AU163" s="256" t="s">
        <v>85</v>
      </c>
      <c r="AV163" s="14" t="s">
        <v>85</v>
      </c>
      <c r="AW163" s="14" t="s">
        <v>32</v>
      </c>
      <c r="AX163" s="14" t="s">
        <v>83</v>
      </c>
      <c r="AY163" s="256" t="s">
        <v>127</v>
      </c>
    </row>
    <row r="164" s="2" customFormat="1" ht="16.5" customHeight="1">
      <c r="A164" s="38"/>
      <c r="B164" s="39"/>
      <c r="C164" s="220" t="s">
        <v>202</v>
      </c>
      <c r="D164" s="220" t="s">
        <v>129</v>
      </c>
      <c r="E164" s="221" t="s">
        <v>945</v>
      </c>
      <c r="F164" s="222" t="s">
        <v>946</v>
      </c>
      <c r="G164" s="223" t="s">
        <v>420</v>
      </c>
      <c r="H164" s="224">
        <v>66.358999999999995</v>
      </c>
      <c r="I164" s="225"/>
      <c r="J164" s="226">
        <f>ROUND(I164*H164,2)</f>
        <v>0</v>
      </c>
      <c r="K164" s="227"/>
      <c r="L164" s="228"/>
      <c r="M164" s="229" t="s">
        <v>1</v>
      </c>
      <c r="N164" s="230" t="s">
        <v>40</v>
      </c>
      <c r="O164" s="91"/>
      <c r="P164" s="231">
        <f>O164*H164</f>
        <v>0</v>
      </c>
      <c r="Q164" s="231">
        <v>0.001</v>
      </c>
      <c r="R164" s="231">
        <f>Q164*H164</f>
        <v>0.066359000000000001</v>
      </c>
      <c r="S164" s="231">
        <v>0</v>
      </c>
      <c r="T164" s="23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3" t="s">
        <v>691</v>
      </c>
      <c r="AT164" s="233" t="s">
        <v>129</v>
      </c>
      <c r="AU164" s="233" t="s">
        <v>85</v>
      </c>
      <c r="AY164" s="17" t="s">
        <v>127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7" t="s">
        <v>83</v>
      </c>
      <c r="BK164" s="234">
        <f>ROUND(I164*H164,2)</f>
        <v>0</v>
      </c>
      <c r="BL164" s="17" t="s">
        <v>691</v>
      </c>
      <c r="BM164" s="233" t="s">
        <v>947</v>
      </c>
    </row>
    <row r="165" s="13" customFormat="1">
      <c r="A165" s="13"/>
      <c r="B165" s="235"/>
      <c r="C165" s="236"/>
      <c r="D165" s="237" t="s">
        <v>165</v>
      </c>
      <c r="E165" s="238" t="s">
        <v>1</v>
      </c>
      <c r="F165" s="239" t="s">
        <v>693</v>
      </c>
      <c r="G165" s="236"/>
      <c r="H165" s="238" t="s">
        <v>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165</v>
      </c>
      <c r="AU165" s="245" t="s">
        <v>85</v>
      </c>
      <c r="AV165" s="13" t="s">
        <v>83</v>
      </c>
      <c r="AW165" s="13" t="s">
        <v>32</v>
      </c>
      <c r="AX165" s="13" t="s">
        <v>75</v>
      </c>
      <c r="AY165" s="245" t="s">
        <v>127</v>
      </c>
    </row>
    <row r="166" s="14" customFormat="1">
      <c r="A166" s="14"/>
      <c r="B166" s="246"/>
      <c r="C166" s="247"/>
      <c r="D166" s="237" t="s">
        <v>165</v>
      </c>
      <c r="E166" s="248" t="s">
        <v>1</v>
      </c>
      <c r="F166" s="249" t="s">
        <v>948</v>
      </c>
      <c r="G166" s="247"/>
      <c r="H166" s="250">
        <v>60.326000000000001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165</v>
      </c>
      <c r="AU166" s="256" t="s">
        <v>85</v>
      </c>
      <c r="AV166" s="14" t="s">
        <v>85</v>
      </c>
      <c r="AW166" s="14" t="s">
        <v>32</v>
      </c>
      <c r="AX166" s="14" t="s">
        <v>83</v>
      </c>
      <c r="AY166" s="256" t="s">
        <v>127</v>
      </c>
    </row>
    <row r="167" s="14" customFormat="1">
      <c r="A167" s="14"/>
      <c r="B167" s="246"/>
      <c r="C167" s="247"/>
      <c r="D167" s="237" t="s">
        <v>165</v>
      </c>
      <c r="E167" s="247"/>
      <c r="F167" s="249" t="s">
        <v>949</v>
      </c>
      <c r="G167" s="247"/>
      <c r="H167" s="250">
        <v>66.358999999999995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165</v>
      </c>
      <c r="AU167" s="256" t="s">
        <v>85</v>
      </c>
      <c r="AV167" s="14" t="s">
        <v>85</v>
      </c>
      <c r="AW167" s="14" t="s">
        <v>4</v>
      </c>
      <c r="AX167" s="14" t="s">
        <v>83</v>
      </c>
      <c r="AY167" s="256" t="s">
        <v>127</v>
      </c>
    </row>
    <row r="168" s="2" customFormat="1" ht="24.15" customHeight="1">
      <c r="A168" s="38"/>
      <c r="B168" s="39"/>
      <c r="C168" s="257" t="s">
        <v>7</v>
      </c>
      <c r="D168" s="257" t="s">
        <v>214</v>
      </c>
      <c r="E168" s="258" t="s">
        <v>950</v>
      </c>
      <c r="F168" s="259" t="s">
        <v>951</v>
      </c>
      <c r="G168" s="260" t="s">
        <v>163</v>
      </c>
      <c r="H168" s="261">
        <v>1</v>
      </c>
      <c r="I168" s="262"/>
      <c r="J168" s="263">
        <f>ROUND(I168*H168,2)</f>
        <v>0</v>
      </c>
      <c r="K168" s="264"/>
      <c r="L168" s="44"/>
      <c r="M168" s="265" t="s">
        <v>1</v>
      </c>
      <c r="N168" s="266" t="s">
        <v>40</v>
      </c>
      <c r="O168" s="91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3" t="s">
        <v>570</v>
      </c>
      <c r="AT168" s="233" t="s">
        <v>214</v>
      </c>
      <c r="AU168" s="233" t="s">
        <v>85</v>
      </c>
      <c r="AY168" s="17" t="s">
        <v>127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7" t="s">
        <v>83</v>
      </c>
      <c r="BK168" s="234">
        <f>ROUND(I168*H168,2)</f>
        <v>0</v>
      </c>
      <c r="BL168" s="17" t="s">
        <v>570</v>
      </c>
      <c r="BM168" s="233" t="s">
        <v>952</v>
      </c>
    </row>
    <row r="169" s="2" customFormat="1" ht="24.15" customHeight="1">
      <c r="A169" s="38"/>
      <c r="B169" s="39"/>
      <c r="C169" s="257" t="s">
        <v>209</v>
      </c>
      <c r="D169" s="257" t="s">
        <v>214</v>
      </c>
      <c r="E169" s="258" t="s">
        <v>953</v>
      </c>
      <c r="F169" s="259" t="s">
        <v>954</v>
      </c>
      <c r="G169" s="260" t="s">
        <v>163</v>
      </c>
      <c r="H169" s="261">
        <v>3</v>
      </c>
      <c r="I169" s="262"/>
      <c r="J169" s="263">
        <f>ROUND(I169*H169,2)</f>
        <v>0</v>
      </c>
      <c r="K169" s="264"/>
      <c r="L169" s="44"/>
      <c r="M169" s="265" t="s">
        <v>1</v>
      </c>
      <c r="N169" s="266" t="s">
        <v>40</v>
      </c>
      <c r="O169" s="91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3" t="s">
        <v>570</v>
      </c>
      <c r="AT169" s="233" t="s">
        <v>214</v>
      </c>
      <c r="AU169" s="233" t="s">
        <v>85</v>
      </c>
      <c r="AY169" s="17" t="s">
        <v>127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7" t="s">
        <v>83</v>
      </c>
      <c r="BK169" s="234">
        <f>ROUND(I169*H169,2)</f>
        <v>0</v>
      </c>
      <c r="BL169" s="17" t="s">
        <v>570</v>
      </c>
      <c r="BM169" s="233" t="s">
        <v>955</v>
      </c>
    </row>
    <row r="170" s="2" customFormat="1" ht="24.15" customHeight="1">
      <c r="A170" s="38"/>
      <c r="B170" s="39"/>
      <c r="C170" s="257" t="s">
        <v>213</v>
      </c>
      <c r="D170" s="257" t="s">
        <v>214</v>
      </c>
      <c r="E170" s="258" t="s">
        <v>956</v>
      </c>
      <c r="F170" s="259" t="s">
        <v>957</v>
      </c>
      <c r="G170" s="260" t="s">
        <v>163</v>
      </c>
      <c r="H170" s="261">
        <v>4</v>
      </c>
      <c r="I170" s="262"/>
      <c r="J170" s="263">
        <f>ROUND(I170*H170,2)</f>
        <v>0</v>
      </c>
      <c r="K170" s="264"/>
      <c r="L170" s="44"/>
      <c r="M170" s="265" t="s">
        <v>1</v>
      </c>
      <c r="N170" s="266" t="s">
        <v>40</v>
      </c>
      <c r="O170" s="91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3" t="s">
        <v>570</v>
      </c>
      <c r="AT170" s="233" t="s">
        <v>214</v>
      </c>
      <c r="AU170" s="233" t="s">
        <v>85</v>
      </c>
      <c r="AY170" s="17" t="s">
        <v>127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7" t="s">
        <v>83</v>
      </c>
      <c r="BK170" s="234">
        <f>ROUND(I170*H170,2)</f>
        <v>0</v>
      </c>
      <c r="BL170" s="17" t="s">
        <v>570</v>
      </c>
      <c r="BM170" s="233" t="s">
        <v>958</v>
      </c>
    </row>
    <row r="171" s="2" customFormat="1" ht="16.5" customHeight="1">
      <c r="A171" s="38"/>
      <c r="B171" s="39"/>
      <c r="C171" s="257" t="s">
        <v>219</v>
      </c>
      <c r="D171" s="257" t="s">
        <v>214</v>
      </c>
      <c r="E171" s="258" t="s">
        <v>959</v>
      </c>
      <c r="F171" s="259" t="s">
        <v>960</v>
      </c>
      <c r="G171" s="260" t="s">
        <v>163</v>
      </c>
      <c r="H171" s="261">
        <v>4</v>
      </c>
      <c r="I171" s="262"/>
      <c r="J171" s="263">
        <f>ROUND(I171*H171,2)</f>
        <v>0</v>
      </c>
      <c r="K171" s="264"/>
      <c r="L171" s="44"/>
      <c r="M171" s="265" t="s">
        <v>1</v>
      </c>
      <c r="N171" s="266" t="s">
        <v>40</v>
      </c>
      <c r="O171" s="91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3" t="s">
        <v>570</v>
      </c>
      <c r="AT171" s="233" t="s">
        <v>214</v>
      </c>
      <c r="AU171" s="233" t="s">
        <v>85</v>
      </c>
      <c r="AY171" s="17" t="s">
        <v>127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7" t="s">
        <v>83</v>
      </c>
      <c r="BK171" s="234">
        <f>ROUND(I171*H171,2)</f>
        <v>0</v>
      </c>
      <c r="BL171" s="17" t="s">
        <v>570</v>
      </c>
      <c r="BM171" s="233" t="s">
        <v>961</v>
      </c>
    </row>
    <row r="172" s="2" customFormat="1" ht="16.5" customHeight="1">
      <c r="A172" s="38"/>
      <c r="B172" s="39"/>
      <c r="C172" s="220" t="s">
        <v>223</v>
      </c>
      <c r="D172" s="220" t="s">
        <v>129</v>
      </c>
      <c r="E172" s="221" t="s">
        <v>962</v>
      </c>
      <c r="F172" s="222" t="s">
        <v>963</v>
      </c>
      <c r="G172" s="223" t="s">
        <v>163</v>
      </c>
      <c r="H172" s="224">
        <v>4</v>
      </c>
      <c r="I172" s="225"/>
      <c r="J172" s="226">
        <f>ROUND(I172*H172,2)</f>
        <v>0</v>
      </c>
      <c r="K172" s="227"/>
      <c r="L172" s="228"/>
      <c r="M172" s="229" t="s">
        <v>1</v>
      </c>
      <c r="N172" s="230" t="s">
        <v>40</v>
      </c>
      <c r="O172" s="91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3" t="s">
        <v>924</v>
      </c>
      <c r="AT172" s="233" t="s">
        <v>129</v>
      </c>
      <c r="AU172" s="233" t="s">
        <v>85</v>
      </c>
      <c r="AY172" s="17" t="s">
        <v>127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7" t="s">
        <v>83</v>
      </c>
      <c r="BK172" s="234">
        <f>ROUND(I172*H172,2)</f>
        <v>0</v>
      </c>
      <c r="BL172" s="17" t="s">
        <v>570</v>
      </c>
      <c r="BM172" s="233" t="s">
        <v>964</v>
      </c>
    </row>
    <row r="173" s="2" customFormat="1" ht="33" customHeight="1">
      <c r="A173" s="38"/>
      <c r="B173" s="39"/>
      <c r="C173" s="257" t="s">
        <v>383</v>
      </c>
      <c r="D173" s="257" t="s">
        <v>214</v>
      </c>
      <c r="E173" s="258" t="s">
        <v>965</v>
      </c>
      <c r="F173" s="259" t="s">
        <v>966</v>
      </c>
      <c r="G173" s="260" t="s">
        <v>99</v>
      </c>
      <c r="H173" s="261">
        <v>40.5</v>
      </c>
      <c r="I173" s="262"/>
      <c r="J173" s="263">
        <f>ROUND(I173*H173,2)</f>
        <v>0</v>
      </c>
      <c r="K173" s="264"/>
      <c r="L173" s="44"/>
      <c r="M173" s="265" t="s">
        <v>1</v>
      </c>
      <c r="N173" s="266" t="s">
        <v>40</v>
      </c>
      <c r="O173" s="91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3" t="s">
        <v>570</v>
      </c>
      <c r="AT173" s="233" t="s">
        <v>214</v>
      </c>
      <c r="AU173" s="233" t="s">
        <v>85</v>
      </c>
      <c r="AY173" s="17" t="s">
        <v>127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7" t="s">
        <v>83</v>
      </c>
      <c r="BK173" s="234">
        <f>ROUND(I173*H173,2)</f>
        <v>0</v>
      </c>
      <c r="BL173" s="17" t="s">
        <v>570</v>
      </c>
      <c r="BM173" s="233" t="s">
        <v>967</v>
      </c>
    </row>
    <row r="174" s="13" customFormat="1">
      <c r="A174" s="13"/>
      <c r="B174" s="235"/>
      <c r="C174" s="236"/>
      <c r="D174" s="237" t="s">
        <v>165</v>
      </c>
      <c r="E174" s="238" t="s">
        <v>1</v>
      </c>
      <c r="F174" s="239" t="s">
        <v>968</v>
      </c>
      <c r="G174" s="236"/>
      <c r="H174" s="238" t="s">
        <v>1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165</v>
      </c>
      <c r="AU174" s="245" t="s">
        <v>85</v>
      </c>
      <c r="AV174" s="13" t="s">
        <v>83</v>
      </c>
      <c r="AW174" s="13" t="s">
        <v>32</v>
      </c>
      <c r="AX174" s="13" t="s">
        <v>75</v>
      </c>
      <c r="AY174" s="245" t="s">
        <v>127</v>
      </c>
    </row>
    <row r="175" s="14" customFormat="1">
      <c r="A175" s="14"/>
      <c r="B175" s="246"/>
      <c r="C175" s="247"/>
      <c r="D175" s="237" t="s">
        <v>165</v>
      </c>
      <c r="E175" s="248" t="s">
        <v>1</v>
      </c>
      <c r="F175" s="249" t="s">
        <v>969</v>
      </c>
      <c r="G175" s="247"/>
      <c r="H175" s="250">
        <v>40.5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165</v>
      </c>
      <c r="AU175" s="256" t="s">
        <v>85</v>
      </c>
      <c r="AV175" s="14" t="s">
        <v>85</v>
      </c>
      <c r="AW175" s="14" t="s">
        <v>32</v>
      </c>
      <c r="AX175" s="14" t="s">
        <v>75</v>
      </c>
      <c r="AY175" s="256" t="s">
        <v>127</v>
      </c>
    </row>
    <row r="176" s="15" customFormat="1">
      <c r="A176" s="15"/>
      <c r="B176" s="272"/>
      <c r="C176" s="273"/>
      <c r="D176" s="237" t="s">
        <v>165</v>
      </c>
      <c r="E176" s="274" t="s">
        <v>864</v>
      </c>
      <c r="F176" s="275" t="s">
        <v>335</v>
      </c>
      <c r="G176" s="273"/>
      <c r="H176" s="276">
        <v>40.5</v>
      </c>
      <c r="I176" s="277"/>
      <c r="J176" s="273"/>
      <c r="K176" s="273"/>
      <c r="L176" s="278"/>
      <c r="M176" s="279"/>
      <c r="N176" s="280"/>
      <c r="O176" s="280"/>
      <c r="P176" s="280"/>
      <c r="Q176" s="280"/>
      <c r="R176" s="280"/>
      <c r="S176" s="280"/>
      <c r="T176" s="28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2" t="s">
        <v>165</v>
      </c>
      <c r="AU176" s="282" t="s">
        <v>85</v>
      </c>
      <c r="AV176" s="15" t="s">
        <v>133</v>
      </c>
      <c r="AW176" s="15" t="s">
        <v>32</v>
      </c>
      <c r="AX176" s="15" t="s">
        <v>83</v>
      </c>
      <c r="AY176" s="282" t="s">
        <v>127</v>
      </c>
    </row>
    <row r="177" s="2" customFormat="1" ht="16.5" customHeight="1">
      <c r="A177" s="38"/>
      <c r="B177" s="39"/>
      <c r="C177" s="220" t="s">
        <v>387</v>
      </c>
      <c r="D177" s="220" t="s">
        <v>129</v>
      </c>
      <c r="E177" s="221" t="s">
        <v>970</v>
      </c>
      <c r="F177" s="222" t="s">
        <v>971</v>
      </c>
      <c r="G177" s="223" t="s">
        <v>99</v>
      </c>
      <c r="H177" s="224">
        <v>44.549999999999997</v>
      </c>
      <c r="I177" s="225"/>
      <c r="J177" s="226">
        <f>ROUND(I177*H177,2)</f>
        <v>0</v>
      </c>
      <c r="K177" s="227"/>
      <c r="L177" s="228"/>
      <c r="M177" s="229" t="s">
        <v>1</v>
      </c>
      <c r="N177" s="230" t="s">
        <v>40</v>
      </c>
      <c r="O177" s="91"/>
      <c r="P177" s="231">
        <f>O177*H177</f>
        <v>0</v>
      </c>
      <c r="Q177" s="231">
        <v>0.00012</v>
      </c>
      <c r="R177" s="231">
        <f>Q177*H177</f>
        <v>0.0053460000000000001</v>
      </c>
      <c r="S177" s="231">
        <v>0</v>
      </c>
      <c r="T177" s="23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3" t="s">
        <v>691</v>
      </c>
      <c r="AT177" s="233" t="s">
        <v>129</v>
      </c>
      <c r="AU177" s="233" t="s">
        <v>85</v>
      </c>
      <c r="AY177" s="17" t="s">
        <v>127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7" t="s">
        <v>83</v>
      </c>
      <c r="BK177" s="234">
        <f>ROUND(I177*H177,2)</f>
        <v>0</v>
      </c>
      <c r="BL177" s="17" t="s">
        <v>691</v>
      </c>
      <c r="BM177" s="233" t="s">
        <v>972</v>
      </c>
    </row>
    <row r="178" s="14" customFormat="1">
      <c r="A178" s="14"/>
      <c r="B178" s="246"/>
      <c r="C178" s="247"/>
      <c r="D178" s="237" t="s">
        <v>165</v>
      </c>
      <c r="E178" s="248" t="s">
        <v>1</v>
      </c>
      <c r="F178" s="249" t="s">
        <v>864</v>
      </c>
      <c r="G178" s="247"/>
      <c r="H178" s="250">
        <v>40.5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165</v>
      </c>
      <c r="AU178" s="256" t="s">
        <v>85</v>
      </c>
      <c r="AV178" s="14" t="s">
        <v>85</v>
      </c>
      <c r="AW178" s="14" t="s">
        <v>32</v>
      </c>
      <c r="AX178" s="14" t="s">
        <v>83</v>
      </c>
      <c r="AY178" s="256" t="s">
        <v>127</v>
      </c>
    </row>
    <row r="179" s="14" customFormat="1">
      <c r="A179" s="14"/>
      <c r="B179" s="246"/>
      <c r="C179" s="247"/>
      <c r="D179" s="237" t="s">
        <v>165</v>
      </c>
      <c r="E179" s="247"/>
      <c r="F179" s="249" t="s">
        <v>973</v>
      </c>
      <c r="G179" s="247"/>
      <c r="H179" s="250">
        <v>44.549999999999997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165</v>
      </c>
      <c r="AU179" s="256" t="s">
        <v>85</v>
      </c>
      <c r="AV179" s="14" t="s">
        <v>85</v>
      </c>
      <c r="AW179" s="14" t="s">
        <v>4</v>
      </c>
      <c r="AX179" s="14" t="s">
        <v>83</v>
      </c>
      <c r="AY179" s="256" t="s">
        <v>127</v>
      </c>
    </row>
    <row r="180" s="2" customFormat="1" ht="16.5" customHeight="1">
      <c r="A180" s="38"/>
      <c r="B180" s="39"/>
      <c r="C180" s="220" t="s">
        <v>393</v>
      </c>
      <c r="D180" s="220" t="s">
        <v>129</v>
      </c>
      <c r="E180" s="221" t="s">
        <v>974</v>
      </c>
      <c r="F180" s="222" t="s">
        <v>975</v>
      </c>
      <c r="G180" s="223" t="s">
        <v>163</v>
      </c>
      <c r="H180" s="224">
        <v>3</v>
      </c>
      <c r="I180" s="225"/>
      <c r="J180" s="226">
        <f>ROUND(I180*H180,2)</f>
        <v>0</v>
      </c>
      <c r="K180" s="227"/>
      <c r="L180" s="228"/>
      <c r="M180" s="229" t="s">
        <v>1</v>
      </c>
      <c r="N180" s="230" t="s">
        <v>40</v>
      </c>
      <c r="O180" s="91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3" t="s">
        <v>924</v>
      </c>
      <c r="AT180" s="233" t="s">
        <v>129</v>
      </c>
      <c r="AU180" s="233" t="s">
        <v>85</v>
      </c>
      <c r="AY180" s="17" t="s">
        <v>127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7" t="s">
        <v>83</v>
      </c>
      <c r="BK180" s="234">
        <f>ROUND(I180*H180,2)</f>
        <v>0</v>
      </c>
      <c r="BL180" s="17" t="s">
        <v>570</v>
      </c>
      <c r="BM180" s="233" t="s">
        <v>976</v>
      </c>
    </row>
    <row r="181" s="2" customFormat="1" ht="24.15" customHeight="1">
      <c r="A181" s="38"/>
      <c r="B181" s="39"/>
      <c r="C181" s="257" t="s">
        <v>244</v>
      </c>
      <c r="D181" s="257" t="s">
        <v>214</v>
      </c>
      <c r="E181" s="258" t="s">
        <v>977</v>
      </c>
      <c r="F181" s="259" t="s">
        <v>978</v>
      </c>
      <c r="G181" s="260" t="s">
        <v>99</v>
      </c>
      <c r="H181" s="261">
        <v>97.299999999999997</v>
      </c>
      <c r="I181" s="262"/>
      <c r="J181" s="263">
        <f>ROUND(I181*H181,2)</f>
        <v>0</v>
      </c>
      <c r="K181" s="264"/>
      <c r="L181" s="44"/>
      <c r="M181" s="265" t="s">
        <v>1</v>
      </c>
      <c r="N181" s="266" t="s">
        <v>40</v>
      </c>
      <c r="O181" s="91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3" t="s">
        <v>570</v>
      </c>
      <c r="AT181" s="233" t="s">
        <v>214</v>
      </c>
      <c r="AU181" s="233" t="s">
        <v>85</v>
      </c>
      <c r="AY181" s="17" t="s">
        <v>127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7" t="s">
        <v>83</v>
      </c>
      <c r="BK181" s="234">
        <f>ROUND(I181*H181,2)</f>
        <v>0</v>
      </c>
      <c r="BL181" s="17" t="s">
        <v>570</v>
      </c>
      <c r="BM181" s="233" t="s">
        <v>979</v>
      </c>
    </row>
    <row r="182" s="13" customFormat="1">
      <c r="A182" s="13"/>
      <c r="B182" s="235"/>
      <c r="C182" s="236"/>
      <c r="D182" s="237" t="s">
        <v>165</v>
      </c>
      <c r="E182" s="238" t="s">
        <v>1</v>
      </c>
      <c r="F182" s="239" t="s">
        <v>887</v>
      </c>
      <c r="G182" s="236"/>
      <c r="H182" s="238" t="s">
        <v>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165</v>
      </c>
      <c r="AU182" s="245" t="s">
        <v>85</v>
      </c>
      <c r="AV182" s="13" t="s">
        <v>83</v>
      </c>
      <c r="AW182" s="13" t="s">
        <v>32</v>
      </c>
      <c r="AX182" s="13" t="s">
        <v>75</v>
      </c>
      <c r="AY182" s="245" t="s">
        <v>127</v>
      </c>
    </row>
    <row r="183" s="14" customFormat="1">
      <c r="A183" s="14"/>
      <c r="B183" s="246"/>
      <c r="C183" s="247"/>
      <c r="D183" s="237" t="s">
        <v>165</v>
      </c>
      <c r="E183" s="248" t="s">
        <v>860</v>
      </c>
      <c r="F183" s="249" t="s">
        <v>980</v>
      </c>
      <c r="G183" s="247"/>
      <c r="H183" s="250">
        <v>97.299999999999997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165</v>
      </c>
      <c r="AU183" s="256" t="s">
        <v>85</v>
      </c>
      <c r="AV183" s="14" t="s">
        <v>85</v>
      </c>
      <c r="AW183" s="14" t="s">
        <v>32</v>
      </c>
      <c r="AX183" s="14" t="s">
        <v>83</v>
      </c>
      <c r="AY183" s="256" t="s">
        <v>127</v>
      </c>
    </row>
    <row r="184" s="2" customFormat="1" ht="16.5" customHeight="1">
      <c r="A184" s="38"/>
      <c r="B184" s="39"/>
      <c r="C184" s="220" t="s">
        <v>403</v>
      </c>
      <c r="D184" s="220" t="s">
        <v>129</v>
      </c>
      <c r="E184" s="221" t="s">
        <v>981</v>
      </c>
      <c r="F184" s="222" t="s">
        <v>982</v>
      </c>
      <c r="G184" s="223" t="s">
        <v>99</v>
      </c>
      <c r="H184" s="224">
        <v>102.16500000000001</v>
      </c>
      <c r="I184" s="225"/>
      <c r="J184" s="226">
        <f>ROUND(I184*H184,2)</f>
        <v>0</v>
      </c>
      <c r="K184" s="227"/>
      <c r="L184" s="228"/>
      <c r="M184" s="229" t="s">
        <v>1</v>
      </c>
      <c r="N184" s="230" t="s">
        <v>40</v>
      </c>
      <c r="O184" s="91"/>
      <c r="P184" s="231">
        <f>O184*H184</f>
        <v>0</v>
      </c>
      <c r="Q184" s="231">
        <v>0.00063000000000000003</v>
      </c>
      <c r="R184" s="231">
        <f>Q184*H184</f>
        <v>0.064363950000000003</v>
      </c>
      <c r="S184" s="231">
        <v>0</v>
      </c>
      <c r="T184" s="23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3" t="s">
        <v>691</v>
      </c>
      <c r="AT184" s="233" t="s">
        <v>129</v>
      </c>
      <c r="AU184" s="233" t="s">
        <v>85</v>
      </c>
      <c r="AY184" s="17" t="s">
        <v>127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7" t="s">
        <v>83</v>
      </c>
      <c r="BK184" s="234">
        <f>ROUND(I184*H184,2)</f>
        <v>0</v>
      </c>
      <c r="BL184" s="17" t="s">
        <v>691</v>
      </c>
      <c r="BM184" s="233" t="s">
        <v>983</v>
      </c>
    </row>
    <row r="185" s="13" customFormat="1">
      <c r="A185" s="13"/>
      <c r="B185" s="235"/>
      <c r="C185" s="236"/>
      <c r="D185" s="237" t="s">
        <v>165</v>
      </c>
      <c r="E185" s="238" t="s">
        <v>1</v>
      </c>
      <c r="F185" s="239" t="s">
        <v>545</v>
      </c>
      <c r="G185" s="236"/>
      <c r="H185" s="238" t="s">
        <v>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165</v>
      </c>
      <c r="AU185" s="245" t="s">
        <v>85</v>
      </c>
      <c r="AV185" s="13" t="s">
        <v>83</v>
      </c>
      <c r="AW185" s="13" t="s">
        <v>32</v>
      </c>
      <c r="AX185" s="13" t="s">
        <v>75</v>
      </c>
      <c r="AY185" s="245" t="s">
        <v>127</v>
      </c>
    </row>
    <row r="186" s="14" customFormat="1">
      <c r="A186" s="14"/>
      <c r="B186" s="246"/>
      <c r="C186" s="247"/>
      <c r="D186" s="237" t="s">
        <v>165</v>
      </c>
      <c r="E186" s="248" t="s">
        <v>1</v>
      </c>
      <c r="F186" s="249" t="s">
        <v>860</v>
      </c>
      <c r="G186" s="247"/>
      <c r="H186" s="250">
        <v>97.299999999999997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165</v>
      </c>
      <c r="AU186" s="256" t="s">
        <v>85</v>
      </c>
      <c r="AV186" s="14" t="s">
        <v>85</v>
      </c>
      <c r="AW186" s="14" t="s">
        <v>32</v>
      </c>
      <c r="AX186" s="14" t="s">
        <v>83</v>
      </c>
      <c r="AY186" s="256" t="s">
        <v>127</v>
      </c>
    </row>
    <row r="187" s="14" customFormat="1">
      <c r="A187" s="14"/>
      <c r="B187" s="246"/>
      <c r="C187" s="247"/>
      <c r="D187" s="237" t="s">
        <v>165</v>
      </c>
      <c r="E187" s="247"/>
      <c r="F187" s="249" t="s">
        <v>984</v>
      </c>
      <c r="G187" s="247"/>
      <c r="H187" s="250">
        <v>102.16500000000001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165</v>
      </c>
      <c r="AU187" s="256" t="s">
        <v>85</v>
      </c>
      <c r="AV187" s="14" t="s">
        <v>85</v>
      </c>
      <c r="AW187" s="14" t="s">
        <v>4</v>
      </c>
      <c r="AX187" s="14" t="s">
        <v>83</v>
      </c>
      <c r="AY187" s="256" t="s">
        <v>127</v>
      </c>
    </row>
    <row r="188" s="2" customFormat="1" ht="16.5" customHeight="1">
      <c r="A188" s="38"/>
      <c r="B188" s="39"/>
      <c r="C188" s="220" t="s">
        <v>407</v>
      </c>
      <c r="D188" s="220" t="s">
        <v>129</v>
      </c>
      <c r="E188" s="221" t="s">
        <v>985</v>
      </c>
      <c r="F188" s="222" t="s">
        <v>986</v>
      </c>
      <c r="G188" s="223" t="s">
        <v>99</v>
      </c>
      <c r="H188" s="224">
        <v>98.5</v>
      </c>
      <c r="I188" s="225"/>
      <c r="J188" s="226">
        <f>ROUND(I188*H188,2)</f>
        <v>0</v>
      </c>
      <c r="K188" s="227"/>
      <c r="L188" s="228"/>
      <c r="M188" s="229" t="s">
        <v>1</v>
      </c>
      <c r="N188" s="230" t="s">
        <v>40</v>
      </c>
      <c r="O188" s="91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3" t="s">
        <v>924</v>
      </c>
      <c r="AT188" s="233" t="s">
        <v>129</v>
      </c>
      <c r="AU188" s="233" t="s">
        <v>85</v>
      </c>
      <c r="AY188" s="17" t="s">
        <v>127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7" t="s">
        <v>83</v>
      </c>
      <c r="BK188" s="234">
        <f>ROUND(I188*H188,2)</f>
        <v>0</v>
      </c>
      <c r="BL188" s="17" t="s">
        <v>570</v>
      </c>
      <c r="BM188" s="233" t="s">
        <v>987</v>
      </c>
    </row>
    <row r="189" s="13" customFormat="1">
      <c r="A189" s="13"/>
      <c r="B189" s="235"/>
      <c r="C189" s="236"/>
      <c r="D189" s="237" t="s">
        <v>165</v>
      </c>
      <c r="E189" s="238" t="s">
        <v>1</v>
      </c>
      <c r="F189" s="239" t="s">
        <v>887</v>
      </c>
      <c r="G189" s="236"/>
      <c r="H189" s="238" t="s">
        <v>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165</v>
      </c>
      <c r="AU189" s="245" t="s">
        <v>85</v>
      </c>
      <c r="AV189" s="13" t="s">
        <v>83</v>
      </c>
      <c r="AW189" s="13" t="s">
        <v>32</v>
      </c>
      <c r="AX189" s="13" t="s">
        <v>75</v>
      </c>
      <c r="AY189" s="245" t="s">
        <v>127</v>
      </c>
    </row>
    <row r="190" s="14" customFormat="1">
      <c r="A190" s="14"/>
      <c r="B190" s="246"/>
      <c r="C190" s="247"/>
      <c r="D190" s="237" t="s">
        <v>165</v>
      </c>
      <c r="E190" s="248" t="s">
        <v>1</v>
      </c>
      <c r="F190" s="249" t="s">
        <v>988</v>
      </c>
      <c r="G190" s="247"/>
      <c r="H190" s="250">
        <v>98.5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165</v>
      </c>
      <c r="AU190" s="256" t="s">
        <v>85</v>
      </c>
      <c r="AV190" s="14" t="s">
        <v>85</v>
      </c>
      <c r="AW190" s="14" t="s">
        <v>32</v>
      </c>
      <c r="AX190" s="14" t="s">
        <v>83</v>
      </c>
      <c r="AY190" s="256" t="s">
        <v>127</v>
      </c>
    </row>
    <row r="191" s="2" customFormat="1" ht="21.75" customHeight="1">
      <c r="A191" s="38"/>
      <c r="B191" s="39"/>
      <c r="C191" s="220" t="s">
        <v>413</v>
      </c>
      <c r="D191" s="220" t="s">
        <v>129</v>
      </c>
      <c r="E191" s="221" t="s">
        <v>989</v>
      </c>
      <c r="F191" s="222" t="s">
        <v>990</v>
      </c>
      <c r="G191" s="223" t="s">
        <v>131</v>
      </c>
      <c r="H191" s="224">
        <v>1</v>
      </c>
      <c r="I191" s="225"/>
      <c r="J191" s="226">
        <f>ROUND(I191*H191,2)</f>
        <v>0</v>
      </c>
      <c r="K191" s="227"/>
      <c r="L191" s="228"/>
      <c r="M191" s="229" t="s">
        <v>1</v>
      </c>
      <c r="N191" s="230" t="s">
        <v>40</v>
      </c>
      <c r="O191" s="91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3" t="s">
        <v>924</v>
      </c>
      <c r="AT191" s="233" t="s">
        <v>129</v>
      </c>
      <c r="AU191" s="233" t="s">
        <v>85</v>
      </c>
      <c r="AY191" s="17" t="s">
        <v>127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7" t="s">
        <v>83</v>
      </c>
      <c r="BK191" s="234">
        <f>ROUND(I191*H191,2)</f>
        <v>0</v>
      </c>
      <c r="BL191" s="17" t="s">
        <v>570</v>
      </c>
      <c r="BM191" s="233" t="s">
        <v>991</v>
      </c>
    </row>
    <row r="192" s="13" customFormat="1">
      <c r="A192" s="13"/>
      <c r="B192" s="235"/>
      <c r="C192" s="236"/>
      <c r="D192" s="237" t="s">
        <v>165</v>
      </c>
      <c r="E192" s="238" t="s">
        <v>1</v>
      </c>
      <c r="F192" s="239" t="s">
        <v>887</v>
      </c>
      <c r="G192" s="236"/>
      <c r="H192" s="238" t="s">
        <v>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165</v>
      </c>
      <c r="AU192" s="245" t="s">
        <v>85</v>
      </c>
      <c r="AV192" s="13" t="s">
        <v>83</v>
      </c>
      <c r="AW192" s="13" t="s">
        <v>32</v>
      </c>
      <c r="AX192" s="13" t="s">
        <v>75</v>
      </c>
      <c r="AY192" s="245" t="s">
        <v>127</v>
      </c>
    </row>
    <row r="193" s="14" customFormat="1">
      <c r="A193" s="14"/>
      <c r="B193" s="246"/>
      <c r="C193" s="247"/>
      <c r="D193" s="237" t="s">
        <v>165</v>
      </c>
      <c r="E193" s="248" t="s">
        <v>1</v>
      </c>
      <c r="F193" s="249" t="s">
        <v>83</v>
      </c>
      <c r="G193" s="247"/>
      <c r="H193" s="250">
        <v>1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165</v>
      </c>
      <c r="AU193" s="256" t="s">
        <v>85</v>
      </c>
      <c r="AV193" s="14" t="s">
        <v>85</v>
      </c>
      <c r="AW193" s="14" t="s">
        <v>32</v>
      </c>
      <c r="AX193" s="14" t="s">
        <v>83</v>
      </c>
      <c r="AY193" s="256" t="s">
        <v>127</v>
      </c>
    </row>
    <row r="194" s="12" customFormat="1" ht="22.8" customHeight="1">
      <c r="A194" s="12"/>
      <c r="B194" s="204"/>
      <c r="C194" s="205"/>
      <c r="D194" s="206" t="s">
        <v>74</v>
      </c>
      <c r="E194" s="218" t="s">
        <v>676</v>
      </c>
      <c r="F194" s="218" t="s">
        <v>677</v>
      </c>
      <c r="G194" s="205"/>
      <c r="H194" s="205"/>
      <c r="I194" s="208"/>
      <c r="J194" s="219">
        <f>BK194</f>
        <v>0</v>
      </c>
      <c r="K194" s="205"/>
      <c r="L194" s="210"/>
      <c r="M194" s="211"/>
      <c r="N194" s="212"/>
      <c r="O194" s="212"/>
      <c r="P194" s="213">
        <f>SUM(P195:P238)</f>
        <v>0</v>
      </c>
      <c r="Q194" s="212"/>
      <c r="R194" s="213">
        <f>SUM(R195:R238)</f>
        <v>17.9727876</v>
      </c>
      <c r="S194" s="212"/>
      <c r="T194" s="214">
        <f>SUM(T195:T238)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5" t="s">
        <v>137</v>
      </c>
      <c r="AT194" s="216" t="s">
        <v>74</v>
      </c>
      <c r="AU194" s="216" t="s">
        <v>83</v>
      </c>
      <c r="AY194" s="215" t="s">
        <v>127</v>
      </c>
      <c r="BK194" s="217">
        <f>SUM(BK195:BK238)</f>
        <v>0</v>
      </c>
    </row>
    <row r="195" s="2" customFormat="1" ht="24.15" customHeight="1">
      <c r="A195" s="38"/>
      <c r="B195" s="39"/>
      <c r="C195" s="257" t="s">
        <v>417</v>
      </c>
      <c r="D195" s="257" t="s">
        <v>214</v>
      </c>
      <c r="E195" s="258" t="s">
        <v>992</v>
      </c>
      <c r="F195" s="259" t="s">
        <v>993</v>
      </c>
      <c r="G195" s="260" t="s">
        <v>994</v>
      </c>
      <c r="H195" s="261">
        <v>0.088999999999999996</v>
      </c>
      <c r="I195" s="262"/>
      <c r="J195" s="263">
        <f>ROUND(I195*H195,2)</f>
        <v>0</v>
      </c>
      <c r="K195" s="264"/>
      <c r="L195" s="44"/>
      <c r="M195" s="265" t="s">
        <v>1</v>
      </c>
      <c r="N195" s="266" t="s">
        <v>40</v>
      </c>
      <c r="O195" s="91"/>
      <c r="P195" s="231">
        <f>O195*H195</f>
        <v>0</v>
      </c>
      <c r="Q195" s="231">
        <v>0.0088000000000000005</v>
      </c>
      <c r="R195" s="231">
        <f>Q195*H195</f>
        <v>0.00078320000000000006</v>
      </c>
      <c r="S195" s="231">
        <v>0</v>
      </c>
      <c r="T195" s="23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3" t="s">
        <v>570</v>
      </c>
      <c r="AT195" s="233" t="s">
        <v>214</v>
      </c>
      <c r="AU195" s="233" t="s">
        <v>85</v>
      </c>
      <c r="AY195" s="17" t="s">
        <v>127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7" t="s">
        <v>83</v>
      </c>
      <c r="BK195" s="234">
        <f>ROUND(I195*H195,2)</f>
        <v>0</v>
      </c>
      <c r="BL195" s="17" t="s">
        <v>570</v>
      </c>
      <c r="BM195" s="233" t="s">
        <v>995</v>
      </c>
    </row>
    <row r="196" s="14" customFormat="1">
      <c r="A196" s="14"/>
      <c r="B196" s="246"/>
      <c r="C196" s="247"/>
      <c r="D196" s="237" t="s">
        <v>165</v>
      </c>
      <c r="E196" s="248" t="s">
        <v>1</v>
      </c>
      <c r="F196" s="249" t="s">
        <v>996</v>
      </c>
      <c r="G196" s="247"/>
      <c r="H196" s="250">
        <v>0.088999999999999996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165</v>
      </c>
      <c r="AU196" s="256" t="s">
        <v>85</v>
      </c>
      <c r="AV196" s="14" t="s">
        <v>85</v>
      </c>
      <c r="AW196" s="14" t="s">
        <v>32</v>
      </c>
      <c r="AX196" s="14" t="s">
        <v>83</v>
      </c>
      <c r="AY196" s="256" t="s">
        <v>127</v>
      </c>
    </row>
    <row r="197" s="2" customFormat="1" ht="33" customHeight="1">
      <c r="A197" s="38"/>
      <c r="B197" s="39"/>
      <c r="C197" s="257" t="s">
        <v>423</v>
      </c>
      <c r="D197" s="257" t="s">
        <v>214</v>
      </c>
      <c r="E197" s="258" t="s">
        <v>997</v>
      </c>
      <c r="F197" s="259" t="s">
        <v>998</v>
      </c>
      <c r="G197" s="260" t="s">
        <v>163</v>
      </c>
      <c r="H197" s="261">
        <v>3</v>
      </c>
      <c r="I197" s="262"/>
      <c r="J197" s="263">
        <f>ROUND(I197*H197,2)</f>
        <v>0</v>
      </c>
      <c r="K197" s="264"/>
      <c r="L197" s="44"/>
      <c r="M197" s="265" t="s">
        <v>1</v>
      </c>
      <c r="N197" s="266" t="s">
        <v>40</v>
      </c>
      <c r="O197" s="91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3" t="s">
        <v>570</v>
      </c>
      <c r="AT197" s="233" t="s">
        <v>214</v>
      </c>
      <c r="AU197" s="233" t="s">
        <v>85</v>
      </c>
      <c r="AY197" s="17" t="s">
        <v>127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7" t="s">
        <v>83</v>
      </c>
      <c r="BK197" s="234">
        <f>ROUND(I197*H197,2)</f>
        <v>0</v>
      </c>
      <c r="BL197" s="17" t="s">
        <v>570</v>
      </c>
      <c r="BM197" s="233" t="s">
        <v>999</v>
      </c>
    </row>
    <row r="198" s="2" customFormat="1" ht="16.5" customHeight="1">
      <c r="A198" s="38"/>
      <c r="B198" s="39"/>
      <c r="C198" s="257" t="s">
        <v>428</v>
      </c>
      <c r="D198" s="257" t="s">
        <v>214</v>
      </c>
      <c r="E198" s="258" t="s">
        <v>1000</v>
      </c>
      <c r="F198" s="259" t="s">
        <v>1001</v>
      </c>
      <c r="G198" s="260" t="s">
        <v>246</v>
      </c>
      <c r="H198" s="261">
        <v>0.66600000000000004</v>
      </c>
      <c r="I198" s="262"/>
      <c r="J198" s="263">
        <f>ROUND(I198*H198,2)</f>
        <v>0</v>
      </c>
      <c r="K198" s="264"/>
      <c r="L198" s="44"/>
      <c r="M198" s="265" t="s">
        <v>1</v>
      </c>
      <c r="N198" s="266" t="s">
        <v>40</v>
      </c>
      <c r="O198" s="91"/>
      <c r="P198" s="231">
        <f>O198*H198</f>
        <v>0</v>
      </c>
      <c r="Q198" s="231">
        <v>2.45329</v>
      </c>
      <c r="R198" s="231">
        <f>Q198*H198</f>
        <v>1.63389114</v>
      </c>
      <c r="S198" s="231">
        <v>0</v>
      </c>
      <c r="T198" s="23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3" t="s">
        <v>570</v>
      </c>
      <c r="AT198" s="233" t="s">
        <v>214</v>
      </c>
      <c r="AU198" s="233" t="s">
        <v>85</v>
      </c>
      <c r="AY198" s="17" t="s">
        <v>127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7" t="s">
        <v>83</v>
      </c>
      <c r="BK198" s="234">
        <f>ROUND(I198*H198,2)</f>
        <v>0</v>
      </c>
      <c r="BL198" s="17" t="s">
        <v>570</v>
      </c>
      <c r="BM198" s="233" t="s">
        <v>1002</v>
      </c>
    </row>
    <row r="199" s="13" customFormat="1">
      <c r="A199" s="13"/>
      <c r="B199" s="235"/>
      <c r="C199" s="236"/>
      <c r="D199" s="237" t="s">
        <v>165</v>
      </c>
      <c r="E199" s="238" t="s">
        <v>1</v>
      </c>
      <c r="F199" s="239" t="s">
        <v>1003</v>
      </c>
      <c r="G199" s="236"/>
      <c r="H199" s="238" t="s">
        <v>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165</v>
      </c>
      <c r="AU199" s="245" t="s">
        <v>85</v>
      </c>
      <c r="AV199" s="13" t="s">
        <v>83</v>
      </c>
      <c r="AW199" s="13" t="s">
        <v>32</v>
      </c>
      <c r="AX199" s="13" t="s">
        <v>75</v>
      </c>
      <c r="AY199" s="245" t="s">
        <v>127</v>
      </c>
    </row>
    <row r="200" s="14" customFormat="1">
      <c r="A200" s="14"/>
      <c r="B200" s="246"/>
      <c r="C200" s="247"/>
      <c r="D200" s="237" t="s">
        <v>165</v>
      </c>
      <c r="E200" s="248" t="s">
        <v>1</v>
      </c>
      <c r="F200" s="249" t="s">
        <v>1004</v>
      </c>
      <c r="G200" s="247"/>
      <c r="H200" s="250">
        <v>0.441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165</v>
      </c>
      <c r="AU200" s="256" t="s">
        <v>85</v>
      </c>
      <c r="AV200" s="14" t="s">
        <v>85</v>
      </c>
      <c r="AW200" s="14" t="s">
        <v>32</v>
      </c>
      <c r="AX200" s="14" t="s">
        <v>75</v>
      </c>
      <c r="AY200" s="256" t="s">
        <v>127</v>
      </c>
    </row>
    <row r="201" s="14" customFormat="1">
      <c r="A201" s="14"/>
      <c r="B201" s="246"/>
      <c r="C201" s="247"/>
      <c r="D201" s="237" t="s">
        <v>165</v>
      </c>
      <c r="E201" s="248" t="s">
        <v>1</v>
      </c>
      <c r="F201" s="249" t="s">
        <v>1005</v>
      </c>
      <c r="G201" s="247"/>
      <c r="H201" s="250">
        <v>0.22500000000000001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165</v>
      </c>
      <c r="AU201" s="256" t="s">
        <v>85</v>
      </c>
      <c r="AV201" s="14" t="s">
        <v>85</v>
      </c>
      <c r="AW201" s="14" t="s">
        <v>32</v>
      </c>
      <c r="AX201" s="14" t="s">
        <v>75</v>
      </c>
      <c r="AY201" s="256" t="s">
        <v>127</v>
      </c>
    </row>
    <row r="202" s="15" customFormat="1">
      <c r="A202" s="15"/>
      <c r="B202" s="272"/>
      <c r="C202" s="273"/>
      <c r="D202" s="237" t="s">
        <v>165</v>
      </c>
      <c r="E202" s="274" t="s">
        <v>1</v>
      </c>
      <c r="F202" s="275" t="s">
        <v>335</v>
      </c>
      <c r="G202" s="273"/>
      <c r="H202" s="276">
        <v>0.66600000000000004</v>
      </c>
      <c r="I202" s="277"/>
      <c r="J202" s="273"/>
      <c r="K202" s="273"/>
      <c r="L202" s="278"/>
      <c r="M202" s="279"/>
      <c r="N202" s="280"/>
      <c r="O202" s="280"/>
      <c r="P202" s="280"/>
      <c r="Q202" s="280"/>
      <c r="R202" s="280"/>
      <c r="S202" s="280"/>
      <c r="T202" s="281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2" t="s">
        <v>165</v>
      </c>
      <c r="AU202" s="282" t="s">
        <v>85</v>
      </c>
      <c r="AV202" s="15" t="s">
        <v>133</v>
      </c>
      <c r="AW202" s="15" t="s">
        <v>32</v>
      </c>
      <c r="AX202" s="15" t="s">
        <v>83</v>
      </c>
      <c r="AY202" s="282" t="s">
        <v>127</v>
      </c>
    </row>
    <row r="203" s="2" customFormat="1" ht="21.75" customHeight="1">
      <c r="A203" s="38"/>
      <c r="B203" s="39"/>
      <c r="C203" s="257" t="s">
        <v>432</v>
      </c>
      <c r="D203" s="257" t="s">
        <v>214</v>
      </c>
      <c r="E203" s="258" t="s">
        <v>1006</v>
      </c>
      <c r="F203" s="259" t="s">
        <v>1007</v>
      </c>
      <c r="G203" s="260" t="s">
        <v>228</v>
      </c>
      <c r="H203" s="261">
        <v>5.6520000000000001</v>
      </c>
      <c r="I203" s="262"/>
      <c r="J203" s="263">
        <f>ROUND(I203*H203,2)</f>
        <v>0</v>
      </c>
      <c r="K203" s="264"/>
      <c r="L203" s="44"/>
      <c r="M203" s="265" t="s">
        <v>1</v>
      </c>
      <c r="N203" s="266" t="s">
        <v>40</v>
      </c>
      <c r="O203" s="91"/>
      <c r="P203" s="231">
        <f>O203*H203</f>
        <v>0</v>
      </c>
      <c r="Q203" s="231">
        <v>0.017430000000000001</v>
      </c>
      <c r="R203" s="231">
        <f>Q203*H203</f>
        <v>0.098514360000000009</v>
      </c>
      <c r="S203" s="231">
        <v>0</v>
      </c>
      <c r="T203" s="23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3" t="s">
        <v>570</v>
      </c>
      <c r="AT203" s="233" t="s">
        <v>214</v>
      </c>
      <c r="AU203" s="233" t="s">
        <v>85</v>
      </c>
      <c r="AY203" s="17" t="s">
        <v>127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7" t="s">
        <v>83</v>
      </c>
      <c r="BK203" s="234">
        <f>ROUND(I203*H203,2)</f>
        <v>0</v>
      </c>
      <c r="BL203" s="17" t="s">
        <v>570</v>
      </c>
      <c r="BM203" s="233" t="s">
        <v>1008</v>
      </c>
    </row>
    <row r="204" s="13" customFormat="1">
      <c r="A204" s="13"/>
      <c r="B204" s="235"/>
      <c r="C204" s="236"/>
      <c r="D204" s="237" t="s">
        <v>165</v>
      </c>
      <c r="E204" s="238" t="s">
        <v>1</v>
      </c>
      <c r="F204" s="239" t="s">
        <v>1003</v>
      </c>
      <c r="G204" s="236"/>
      <c r="H204" s="238" t="s">
        <v>1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165</v>
      </c>
      <c r="AU204" s="245" t="s">
        <v>85</v>
      </c>
      <c r="AV204" s="13" t="s">
        <v>83</v>
      </c>
      <c r="AW204" s="13" t="s">
        <v>32</v>
      </c>
      <c r="AX204" s="13" t="s">
        <v>75</v>
      </c>
      <c r="AY204" s="245" t="s">
        <v>127</v>
      </c>
    </row>
    <row r="205" s="14" customFormat="1">
      <c r="A205" s="14"/>
      <c r="B205" s="246"/>
      <c r="C205" s="247"/>
      <c r="D205" s="237" t="s">
        <v>165</v>
      </c>
      <c r="E205" s="248" t="s">
        <v>1</v>
      </c>
      <c r="F205" s="249" t="s">
        <v>1009</v>
      </c>
      <c r="G205" s="247"/>
      <c r="H205" s="250">
        <v>5.6520000000000001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165</v>
      </c>
      <c r="AU205" s="256" t="s">
        <v>85</v>
      </c>
      <c r="AV205" s="14" t="s">
        <v>85</v>
      </c>
      <c r="AW205" s="14" t="s">
        <v>32</v>
      </c>
      <c r="AX205" s="14" t="s">
        <v>83</v>
      </c>
      <c r="AY205" s="256" t="s">
        <v>127</v>
      </c>
    </row>
    <row r="206" s="2" customFormat="1" ht="24.15" customHeight="1">
      <c r="A206" s="38"/>
      <c r="B206" s="39"/>
      <c r="C206" s="220" t="s">
        <v>436</v>
      </c>
      <c r="D206" s="220" t="s">
        <v>129</v>
      </c>
      <c r="E206" s="221" t="s">
        <v>1010</v>
      </c>
      <c r="F206" s="222" t="s">
        <v>1011</v>
      </c>
      <c r="G206" s="223" t="s">
        <v>163</v>
      </c>
      <c r="H206" s="224">
        <v>1</v>
      </c>
      <c r="I206" s="225"/>
      <c r="J206" s="226">
        <f>ROUND(I206*H206,2)</f>
        <v>0</v>
      </c>
      <c r="K206" s="227"/>
      <c r="L206" s="228"/>
      <c r="M206" s="229" t="s">
        <v>1</v>
      </c>
      <c r="N206" s="230" t="s">
        <v>40</v>
      </c>
      <c r="O206" s="91"/>
      <c r="P206" s="231">
        <f>O206*H206</f>
        <v>0</v>
      </c>
      <c r="Q206" s="231">
        <v>0.088999999999999996</v>
      </c>
      <c r="R206" s="231">
        <f>Q206*H206</f>
        <v>0.088999999999999996</v>
      </c>
      <c r="S206" s="231">
        <v>0</v>
      </c>
      <c r="T206" s="23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3" t="s">
        <v>691</v>
      </c>
      <c r="AT206" s="233" t="s">
        <v>129</v>
      </c>
      <c r="AU206" s="233" t="s">
        <v>85</v>
      </c>
      <c r="AY206" s="17" t="s">
        <v>127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7" t="s">
        <v>83</v>
      </c>
      <c r="BK206" s="234">
        <f>ROUND(I206*H206,2)</f>
        <v>0</v>
      </c>
      <c r="BL206" s="17" t="s">
        <v>691</v>
      </c>
      <c r="BM206" s="233" t="s">
        <v>1012</v>
      </c>
    </row>
    <row r="207" s="2" customFormat="1" ht="24.15" customHeight="1">
      <c r="A207" s="38"/>
      <c r="B207" s="39"/>
      <c r="C207" s="257" t="s">
        <v>440</v>
      </c>
      <c r="D207" s="257" t="s">
        <v>214</v>
      </c>
      <c r="E207" s="258" t="s">
        <v>1013</v>
      </c>
      <c r="F207" s="259" t="s">
        <v>1014</v>
      </c>
      <c r="G207" s="260" t="s">
        <v>99</v>
      </c>
      <c r="H207" s="261">
        <v>79.299999999999997</v>
      </c>
      <c r="I207" s="262"/>
      <c r="J207" s="263">
        <f>ROUND(I207*H207,2)</f>
        <v>0</v>
      </c>
      <c r="K207" s="264"/>
      <c r="L207" s="44"/>
      <c r="M207" s="265" t="s">
        <v>1</v>
      </c>
      <c r="N207" s="266" t="s">
        <v>40</v>
      </c>
      <c r="O207" s="91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3" t="s">
        <v>570</v>
      </c>
      <c r="AT207" s="233" t="s">
        <v>214</v>
      </c>
      <c r="AU207" s="233" t="s">
        <v>85</v>
      </c>
      <c r="AY207" s="17" t="s">
        <v>127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7" t="s">
        <v>83</v>
      </c>
      <c r="BK207" s="234">
        <f>ROUND(I207*H207,2)</f>
        <v>0</v>
      </c>
      <c r="BL207" s="17" t="s">
        <v>570</v>
      </c>
      <c r="BM207" s="233" t="s">
        <v>1015</v>
      </c>
    </row>
    <row r="208" s="13" customFormat="1">
      <c r="A208" s="13"/>
      <c r="B208" s="235"/>
      <c r="C208" s="236"/>
      <c r="D208" s="237" t="s">
        <v>165</v>
      </c>
      <c r="E208" s="238" t="s">
        <v>1</v>
      </c>
      <c r="F208" s="239" t="s">
        <v>1016</v>
      </c>
      <c r="G208" s="236"/>
      <c r="H208" s="238" t="s">
        <v>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165</v>
      </c>
      <c r="AU208" s="245" t="s">
        <v>85</v>
      </c>
      <c r="AV208" s="13" t="s">
        <v>83</v>
      </c>
      <c r="AW208" s="13" t="s">
        <v>32</v>
      </c>
      <c r="AX208" s="13" t="s">
        <v>75</v>
      </c>
      <c r="AY208" s="245" t="s">
        <v>127</v>
      </c>
    </row>
    <row r="209" s="14" customFormat="1">
      <c r="A209" s="14"/>
      <c r="B209" s="246"/>
      <c r="C209" s="247"/>
      <c r="D209" s="237" t="s">
        <v>165</v>
      </c>
      <c r="E209" s="248" t="s">
        <v>862</v>
      </c>
      <c r="F209" s="249" t="s">
        <v>1017</v>
      </c>
      <c r="G209" s="247"/>
      <c r="H209" s="250">
        <v>79.299999999999997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165</v>
      </c>
      <c r="AU209" s="256" t="s">
        <v>85</v>
      </c>
      <c r="AV209" s="14" t="s">
        <v>85</v>
      </c>
      <c r="AW209" s="14" t="s">
        <v>32</v>
      </c>
      <c r="AX209" s="14" t="s">
        <v>83</v>
      </c>
      <c r="AY209" s="256" t="s">
        <v>127</v>
      </c>
    </row>
    <row r="210" s="2" customFormat="1" ht="24.15" customHeight="1">
      <c r="A210" s="38"/>
      <c r="B210" s="39"/>
      <c r="C210" s="257" t="s">
        <v>445</v>
      </c>
      <c r="D210" s="257" t="s">
        <v>214</v>
      </c>
      <c r="E210" s="258" t="s">
        <v>1018</v>
      </c>
      <c r="F210" s="259" t="s">
        <v>1019</v>
      </c>
      <c r="G210" s="260" t="s">
        <v>99</v>
      </c>
      <c r="H210" s="261">
        <v>10</v>
      </c>
      <c r="I210" s="262"/>
      <c r="J210" s="263">
        <f>ROUND(I210*H210,2)</f>
        <v>0</v>
      </c>
      <c r="K210" s="264"/>
      <c r="L210" s="44"/>
      <c r="M210" s="265" t="s">
        <v>1</v>
      </c>
      <c r="N210" s="266" t="s">
        <v>40</v>
      </c>
      <c r="O210" s="91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3" t="s">
        <v>570</v>
      </c>
      <c r="AT210" s="233" t="s">
        <v>214</v>
      </c>
      <c r="AU210" s="233" t="s">
        <v>85</v>
      </c>
      <c r="AY210" s="17" t="s">
        <v>127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7" t="s">
        <v>83</v>
      </c>
      <c r="BK210" s="234">
        <f>ROUND(I210*H210,2)</f>
        <v>0</v>
      </c>
      <c r="BL210" s="17" t="s">
        <v>570</v>
      </c>
      <c r="BM210" s="233" t="s">
        <v>1020</v>
      </c>
    </row>
    <row r="211" s="13" customFormat="1">
      <c r="A211" s="13"/>
      <c r="B211" s="235"/>
      <c r="C211" s="236"/>
      <c r="D211" s="237" t="s">
        <v>165</v>
      </c>
      <c r="E211" s="238" t="s">
        <v>1</v>
      </c>
      <c r="F211" s="239" t="s">
        <v>1021</v>
      </c>
      <c r="G211" s="236"/>
      <c r="H211" s="238" t="s">
        <v>1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165</v>
      </c>
      <c r="AU211" s="245" t="s">
        <v>85</v>
      </c>
      <c r="AV211" s="13" t="s">
        <v>83</v>
      </c>
      <c r="AW211" s="13" t="s">
        <v>32</v>
      </c>
      <c r="AX211" s="13" t="s">
        <v>75</v>
      </c>
      <c r="AY211" s="245" t="s">
        <v>127</v>
      </c>
    </row>
    <row r="212" s="14" customFormat="1">
      <c r="A212" s="14"/>
      <c r="B212" s="246"/>
      <c r="C212" s="247"/>
      <c r="D212" s="237" t="s">
        <v>165</v>
      </c>
      <c r="E212" s="248" t="s">
        <v>863</v>
      </c>
      <c r="F212" s="249" t="s">
        <v>160</v>
      </c>
      <c r="G212" s="247"/>
      <c r="H212" s="250">
        <v>10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165</v>
      </c>
      <c r="AU212" s="256" t="s">
        <v>85</v>
      </c>
      <c r="AV212" s="14" t="s">
        <v>85</v>
      </c>
      <c r="AW212" s="14" t="s">
        <v>32</v>
      </c>
      <c r="AX212" s="14" t="s">
        <v>83</v>
      </c>
      <c r="AY212" s="256" t="s">
        <v>127</v>
      </c>
    </row>
    <row r="213" s="2" customFormat="1" ht="24.15" customHeight="1">
      <c r="A213" s="38"/>
      <c r="B213" s="39"/>
      <c r="C213" s="257" t="s">
        <v>449</v>
      </c>
      <c r="D213" s="257" t="s">
        <v>214</v>
      </c>
      <c r="E213" s="258" t="s">
        <v>1022</v>
      </c>
      <c r="F213" s="259" t="s">
        <v>1023</v>
      </c>
      <c r="G213" s="260" t="s">
        <v>99</v>
      </c>
      <c r="H213" s="261">
        <v>79.299999999999997</v>
      </c>
      <c r="I213" s="262"/>
      <c r="J213" s="263">
        <f>ROUND(I213*H213,2)</f>
        <v>0</v>
      </c>
      <c r="K213" s="264"/>
      <c r="L213" s="44"/>
      <c r="M213" s="265" t="s">
        <v>1</v>
      </c>
      <c r="N213" s="266" t="s">
        <v>40</v>
      </c>
      <c r="O213" s="91"/>
      <c r="P213" s="231">
        <f>O213*H213</f>
        <v>0</v>
      </c>
      <c r="Q213" s="231">
        <v>0.20300000000000001</v>
      </c>
      <c r="R213" s="231">
        <f>Q213*H213</f>
        <v>16.097899999999999</v>
      </c>
      <c r="S213" s="231">
        <v>0</v>
      </c>
      <c r="T213" s="23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3" t="s">
        <v>570</v>
      </c>
      <c r="AT213" s="233" t="s">
        <v>214</v>
      </c>
      <c r="AU213" s="233" t="s">
        <v>85</v>
      </c>
      <c r="AY213" s="17" t="s">
        <v>127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7" t="s">
        <v>83</v>
      </c>
      <c r="BK213" s="234">
        <f>ROUND(I213*H213,2)</f>
        <v>0</v>
      </c>
      <c r="BL213" s="17" t="s">
        <v>570</v>
      </c>
      <c r="BM213" s="233" t="s">
        <v>1024</v>
      </c>
    </row>
    <row r="214" s="13" customFormat="1">
      <c r="A214" s="13"/>
      <c r="B214" s="235"/>
      <c r="C214" s="236"/>
      <c r="D214" s="237" t="s">
        <v>165</v>
      </c>
      <c r="E214" s="238" t="s">
        <v>1</v>
      </c>
      <c r="F214" s="239" t="s">
        <v>1025</v>
      </c>
      <c r="G214" s="236"/>
      <c r="H214" s="238" t="s">
        <v>1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165</v>
      </c>
      <c r="AU214" s="245" t="s">
        <v>85</v>
      </c>
      <c r="AV214" s="13" t="s">
        <v>83</v>
      </c>
      <c r="AW214" s="13" t="s">
        <v>32</v>
      </c>
      <c r="AX214" s="13" t="s">
        <v>75</v>
      </c>
      <c r="AY214" s="245" t="s">
        <v>127</v>
      </c>
    </row>
    <row r="215" s="14" customFormat="1">
      <c r="A215" s="14"/>
      <c r="B215" s="246"/>
      <c r="C215" s="247"/>
      <c r="D215" s="237" t="s">
        <v>165</v>
      </c>
      <c r="E215" s="248" t="s">
        <v>1</v>
      </c>
      <c r="F215" s="249" t="s">
        <v>862</v>
      </c>
      <c r="G215" s="247"/>
      <c r="H215" s="250">
        <v>79.299999999999997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165</v>
      </c>
      <c r="AU215" s="256" t="s">
        <v>85</v>
      </c>
      <c r="AV215" s="14" t="s">
        <v>85</v>
      </c>
      <c r="AW215" s="14" t="s">
        <v>32</v>
      </c>
      <c r="AX215" s="14" t="s">
        <v>83</v>
      </c>
      <c r="AY215" s="256" t="s">
        <v>127</v>
      </c>
    </row>
    <row r="216" s="2" customFormat="1" ht="21.75" customHeight="1">
      <c r="A216" s="38"/>
      <c r="B216" s="39"/>
      <c r="C216" s="257" t="s">
        <v>453</v>
      </c>
      <c r="D216" s="257" t="s">
        <v>214</v>
      </c>
      <c r="E216" s="258" t="s">
        <v>1026</v>
      </c>
      <c r="F216" s="259" t="s">
        <v>1027</v>
      </c>
      <c r="G216" s="260" t="s">
        <v>163</v>
      </c>
      <c r="H216" s="261">
        <v>1</v>
      </c>
      <c r="I216" s="262"/>
      <c r="J216" s="263">
        <f>ROUND(I216*H216,2)</f>
        <v>0</v>
      </c>
      <c r="K216" s="264"/>
      <c r="L216" s="44"/>
      <c r="M216" s="265" t="s">
        <v>1</v>
      </c>
      <c r="N216" s="266" t="s">
        <v>40</v>
      </c>
      <c r="O216" s="91"/>
      <c r="P216" s="231">
        <f>O216*H216</f>
        <v>0</v>
      </c>
      <c r="Q216" s="231">
        <v>0.0076</v>
      </c>
      <c r="R216" s="231">
        <f>Q216*H216</f>
        <v>0.0076</v>
      </c>
      <c r="S216" s="231">
        <v>0</v>
      </c>
      <c r="T216" s="23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3" t="s">
        <v>570</v>
      </c>
      <c r="AT216" s="233" t="s">
        <v>214</v>
      </c>
      <c r="AU216" s="233" t="s">
        <v>85</v>
      </c>
      <c r="AY216" s="17" t="s">
        <v>127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7" t="s">
        <v>83</v>
      </c>
      <c r="BK216" s="234">
        <f>ROUND(I216*H216,2)</f>
        <v>0</v>
      </c>
      <c r="BL216" s="17" t="s">
        <v>570</v>
      </c>
      <c r="BM216" s="233" t="s">
        <v>1028</v>
      </c>
    </row>
    <row r="217" s="2" customFormat="1" ht="24.15" customHeight="1">
      <c r="A217" s="38"/>
      <c r="B217" s="39"/>
      <c r="C217" s="257" t="s">
        <v>457</v>
      </c>
      <c r="D217" s="257" t="s">
        <v>214</v>
      </c>
      <c r="E217" s="258" t="s">
        <v>1029</v>
      </c>
      <c r="F217" s="259" t="s">
        <v>1030</v>
      </c>
      <c r="G217" s="260" t="s">
        <v>99</v>
      </c>
      <c r="H217" s="261">
        <v>79.299999999999997</v>
      </c>
      <c r="I217" s="262"/>
      <c r="J217" s="263">
        <f>ROUND(I217*H217,2)</f>
        <v>0</v>
      </c>
      <c r="K217" s="264"/>
      <c r="L217" s="44"/>
      <c r="M217" s="265" t="s">
        <v>1</v>
      </c>
      <c r="N217" s="266" t="s">
        <v>40</v>
      </c>
      <c r="O217" s="91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3" t="s">
        <v>570</v>
      </c>
      <c r="AT217" s="233" t="s">
        <v>214</v>
      </c>
      <c r="AU217" s="233" t="s">
        <v>85</v>
      </c>
      <c r="AY217" s="17" t="s">
        <v>127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7" t="s">
        <v>83</v>
      </c>
      <c r="BK217" s="234">
        <f>ROUND(I217*H217,2)</f>
        <v>0</v>
      </c>
      <c r="BL217" s="17" t="s">
        <v>570</v>
      </c>
      <c r="BM217" s="233" t="s">
        <v>1031</v>
      </c>
    </row>
    <row r="218" s="13" customFormat="1">
      <c r="A218" s="13"/>
      <c r="B218" s="235"/>
      <c r="C218" s="236"/>
      <c r="D218" s="237" t="s">
        <v>165</v>
      </c>
      <c r="E218" s="238" t="s">
        <v>1</v>
      </c>
      <c r="F218" s="239" t="s">
        <v>1025</v>
      </c>
      <c r="G218" s="236"/>
      <c r="H218" s="238" t="s">
        <v>1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165</v>
      </c>
      <c r="AU218" s="245" t="s">
        <v>85</v>
      </c>
      <c r="AV218" s="13" t="s">
        <v>83</v>
      </c>
      <c r="AW218" s="13" t="s">
        <v>32</v>
      </c>
      <c r="AX218" s="13" t="s">
        <v>75</v>
      </c>
      <c r="AY218" s="245" t="s">
        <v>127</v>
      </c>
    </row>
    <row r="219" s="14" customFormat="1">
      <c r="A219" s="14"/>
      <c r="B219" s="246"/>
      <c r="C219" s="247"/>
      <c r="D219" s="237" t="s">
        <v>165</v>
      </c>
      <c r="E219" s="248" t="s">
        <v>1</v>
      </c>
      <c r="F219" s="249" t="s">
        <v>862</v>
      </c>
      <c r="G219" s="247"/>
      <c r="H219" s="250">
        <v>79.299999999999997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165</v>
      </c>
      <c r="AU219" s="256" t="s">
        <v>85</v>
      </c>
      <c r="AV219" s="14" t="s">
        <v>85</v>
      </c>
      <c r="AW219" s="14" t="s">
        <v>32</v>
      </c>
      <c r="AX219" s="14" t="s">
        <v>75</v>
      </c>
      <c r="AY219" s="256" t="s">
        <v>127</v>
      </c>
    </row>
    <row r="220" s="15" customFormat="1">
      <c r="A220" s="15"/>
      <c r="B220" s="272"/>
      <c r="C220" s="273"/>
      <c r="D220" s="237" t="s">
        <v>165</v>
      </c>
      <c r="E220" s="274" t="s">
        <v>858</v>
      </c>
      <c r="F220" s="275" t="s">
        <v>335</v>
      </c>
      <c r="G220" s="273"/>
      <c r="H220" s="276">
        <v>79.299999999999997</v>
      </c>
      <c r="I220" s="277"/>
      <c r="J220" s="273"/>
      <c r="K220" s="273"/>
      <c r="L220" s="278"/>
      <c r="M220" s="279"/>
      <c r="N220" s="280"/>
      <c r="O220" s="280"/>
      <c r="P220" s="280"/>
      <c r="Q220" s="280"/>
      <c r="R220" s="280"/>
      <c r="S220" s="280"/>
      <c r="T220" s="28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2" t="s">
        <v>165</v>
      </c>
      <c r="AU220" s="282" t="s">
        <v>85</v>
      </c>
      <c r="AV220" s="15" t="s">
        <v>133</v>
      </c>
      <c r="AW220" s="15" t="s">
        <v>32</v>
      </c>
      <c r="AX220" s="15" t="s">
        <v>83</v>
      </c>
      <c r="AY220" s="282" t="s">
        <v>127</v>
      </c>
    </row>
    <row r="221" s="2" customFormat="1" ht="16.5" customHeight="1">
      <c r="A221" s="38"/>
      <c r="B221" s="39"/>
      <c r="C221" s="220" t="s">
        <v>462</v>
      </c>
      <c r="D221" s="220" t="s">
        <v>129</v>
      </c>
      <c r="E221" s="221" t="s">
        <v>1032</v>
      </c>
      <c r="F221" s="222" t="s">
        <v>1033</v>
      </c>
      <c r="G221" s="223" t="s">
        <v>99</v>
      </c>
      <c r="H221" s="224">
        <v>87.230000000000004</v>
      </c>
      <c r="I221" s="225"/>
      <c r="J221" s="226">
        <f>ROUND(I221*H221,2)</f>
        <v>0</v>
      </c>
      <c r="K221" s="227"/>
      <c r="L221" s="228"/>
      <c r="M221" s="229" t="s">
        <v>1</v>
      </c>
      <c r="N221" s="230" t="s">
        <v>40</v>
      </c>
      <c r="O221" s="91"/>
      <c r="P221" s="231">
        <f>O221*H221</f>
        <v>0</v>
      </c>
      <c r="Q221" s="231">
        <v>0.00042999999999999999</v>
      </c>
      <c r="R221" s="231">
        <f>Q221*H221</f>
        <v>0.037508899999999998</v>
      </c>
      <c r="S221" s="231">
        <v>0</v>
      </c>
      <c r="T221" s="23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3" t="s">
        <v>691</v>
      </c>
      <c r="AT221" s="233" t="s">
        <v>129</v>
      </c>
      <c r="AU221" s="233" t="s">
        <v>85</v>
      </c>
      <c r="AY221" s="17" t="s">
        <v>127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7" t="s">
        <v>83</v>
      </c>
      <c r="BK221" s="234">
        <f>ROUND(I221*H221,2)</f>
        <v>0</v>
      </c>
      <c r="BL221" s="17" t="s">
        <v>691</v>
      </c>
      <c r="BM221" s="233" t="s">
        <v>1034</v>
      </c>
    </row>
    <row r="222" s="13" customFormat="1">
      <c r="A222" s="13"/>
      <c r="B222" s="235"/>
      <c r="C222" s="236"/>
      <c r="D222" s="237" t="s">
        <v>165</v>
      </c>
      <c r="E222" s="238" t="s">
        <v>1</v>
      </c>
      <c r="F222" s="239" t="s">
        <v>693</v>
      </c>
      <c r="G222" s="236"/>
      <c r="H222" s="238" t="s">
        <v>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165</v>
      </c>
      <c r="AU222" s="245" t="s">
        <v>85</v>
      </c>
      <c r="AV222" s="13" t="s">
        <v>83</v>
      </c>
      <c r="AW222" s="13" t="s">
        <v>32</v>
      </c>
      <c r="AX222" s="13" t="s">
        <v>75</v>
      </c>
      <c r="AY222" s="245" t="s">
        <v>127</v>
      </c>
    </row>
    <row r="223" s="14" customFormat="1">
      <c r="A223" s="14"/>
      <c r="B223" s="246"/>
      <c r="C223" s="247"/>
      <c r="D223" s="237" t="s">
        <v>165</v>
      </c>
      <c r="E223" s="248" t="s">
        <v>1</v>
      </c>
      <c r="F223" s="249" t="s">
        <v>858</v>
      </c>
      <c r="G223" s="247"/>
      <c r="H223" s="250">
        <v>79.299999999999997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165</v>
      </c>
      <c r="AU223" s="256" t="s">
        <v>85</v>
      </c>
      <c r="AV223" s="14" t="s">
        <v>85</v>
      </c>
      <c r="AW223" s="14" t="s">
        <v>32</v>
      </c>
      <c r="AX223" s="14" t="s">
        <v>75</v>
      </c>
      <c r="AY223" s="256" t="s">
        <v>127</v>
      </c>
    </row>
    <row r="224" s="15" customFormat="1">
      <c r="A224" s="15"/>
      <c r="B224" s="272"/>
      <c r="C224" s="273"/>
      <c r="D224" s="237" t="s">
        <v>165</v>
      </c>
      <c r="E224" s="274" t="s">
        <v>1</v>
      </c>
      <c r="F224" s="275" t="s">
        <v>335</v>
      </c>
      <c r="G224" s="273"/>
      <c r="H224" s="276">
        <v>79.299999999999997</v>
      </c>
      <c r="I224" s="277"/>
      <c r="J224" s="273"/>
      <c r="K224" s="273"/>
      <c r="L224" s="278"/>
      <c r="M224" s="279"/>
      <c r="N224" s="280"/>
      <c r="O224" s="280"/>
      <c r="P224" s="280"/>
      <c r="Q224" s="280"/>
      <c r="R224" s="280"/>
      <c r="S224" s="280"/>
      <c r="T224" s="28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2" t="s">
        <v>165</v>
      </c>
      <c r="AU224" s="282" t="s">
        <v>85</v>
      </c>
      <c r="AV224" s="15" t="s">
        <v>133</v>
      </c>
      <c r="AW224" s="15" t="s">
        <v>32</v>
      </c>
      <c r="AX224" s="15" t="s">
        <v>83</v>
      </c>
      <c r="AY224" s="282" t="s">
        <v>127</v>
      </c>
    </row>
    <row r="225" s="14" customFormat="1">
      <c r="A225" s="14"/>
      <c r="B225" s="246"/>
      <c r="C225" s="247"/>
      <c r="D225" s="237" t="s">
        <v>165</v>
      </c>
      <c r="E225" s="247"/>
      <c r="F225" s="249" t="s">
        <v>1035</v>
      </c>
      <c r="G225" s="247"/>
      <c r="H225" s="250">
        <v>87.230000000000004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165</v>
      </c>
      <c r="AU225" s="256" t="s">
        <v>85</v>
      </c>
      <c r="AV225" s="14" t="s">
        <v>85</v>
      </c>
      <c r="AW225" s="14" t="s">
        <v>4</v>
      </c>
      <c r="AX225" s="14" t="s">
        <v>83</v>
      </c>
      <c r="AY225" s="256" t="s">
        <v>127</v>
      </c>
    </row>
    <row r="226" s="2" customFormat="1" ht="24.15" customHeight="1">
      <c r="A226" s="38"/>
      <c r="B226" s="39"/>
      <c r="C226" s="257" t="s">
        <v>467</v>
      </c>
      <c r="D226" s="257" t="s">
        <v>214</v>
      </c>
      <c r="E226" s="258" t="s">
        <v>702</v>
      </c>
      <c r="F226" s="259" t="s">
        <v>703</v>
      </c>
      <c r="G226" s="260" t="s">
        <v>99</v>
      </c>
      <c r="H226" s="261">
        <v>10</v>
      </c>
      <c r="I226" s="262"/>
      <c r="J226" s="263">
        <f>ROUND(I226*H226,2)</f>
        <v>0</v>
      </c>
      <c r="K226" s="264"/>
      <c r="L226" s="44"/>
      <c r="M226" s="265" t="s">
        <v>1</v>
      </c>
      <c r="N226" s="266" t="s">
        <v>40</v>
      </c>
      <c r="O226" s="91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3" t="s">
        <v>570</v>
      </c>
      <c r="AT226" s="233" t="s">
        <v>214</v>
      </c>
      <c r="AU226" s="233" t="s">
        <v>85</v>
      </c>
      <c r="AY226" s="17" t="s">
        <v>127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7" t="s">
        <v>83</v>
      </c>
      <c r="BK226" s="234">
        <f>ROUND(I226*H226,2)</f>
        <v>0</v>
      </c>
      <c r="BL226" s="17" t="s">
        <v>570</v>
      </c>
      <c r="BM226" s="233" t="s">
        <v>1036</v>
      </c>
    </row>
    <row r="227" s="13" customFormat="1">
      <c r="A227" s="13"/>
      <c r="B227" s="235"/>
      <c r="C227" s="236"/>
      <c r="D227" s="237" t="s">
        <v>165</v>
      </c>
      <c r="E227" s="238" t="s">
        <v>1</v>
      </c>
      <c r="F227" s="239" t="s">
        <v>1016</v>
      </c>
      <c r="G227" s="236"/>
      <c r="H227" s="238" t="s">
        <v>1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165</v>
      </c>
      <c r="AU227" s="245" t="s">
        <v>85</v>
      </c>
      <c r="AV227" s="13" t="s">
        <v>83</v>
      </c>
      <c r="AW227" s="13" t="s">
        <v>32</v>
      </c>
      <c r="AX227" s="13" t="s">
        <v>75</v>
      </c>
      <c r="AY227" s="245" t="s">
        <v>127</v>
      </c>
    </row>
    <row r="228" s="14" customFormat="1">
      <c r="A228" s="14"/>
      <c r="B228" s="246"/>
      <c r="C228" s="247"/>
      <c r="D228" s="237" t="s">
        <v>165</v>
      </c>
      <c r="E228" s="248" t="s">
        <v>1</v>
      </c>
      <c r="F228" s="249" t="s">
        <v>863</v>
      </c>
      <c r="G228" s="247"/>
      <c r="H228" s="250">
        <v>10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165</v>
      </c>
      <c r="AU228" s="256" t="s">
        <v>85</v>
      </c>
      <c r="AV228" s="14" t="s">
        <v>85</v>
      </c>
      <c r="AW228" s="14" t="s">
        <v>32</v>
      </c>
      <c r="AX228" s="14" t="s">
        <v>83</v>
      </c>
      <c r="AY228" s="256" t="s">
        <v>127</v>
      </c>
    </row>
    <row r="229" s="2" customFormat="1" ht="16.5" customHeight="1">
      <c r="A229" s="38"/>
      <c r="B229" s="39"/>
      <c r="C229" s="220" t="s">
        <v>471</v>
      </c>
      <c r="D229" s="220" t="s">
        <v>129</v>
      </c>
      <c r="E229" s="221" t="s">
        <v>709</v>
      </c>
      <c r="F229" s="222" t="s">
        <v>710</v>
      </c>
      <c r="G229" s="223" t="s">
        <v>99</v>
      </c>
      <c r="H229" s="224">
        <v>11</v>
      </c>
      <c r="I229" s="225"/>
      <c r="J229" s="226">
        <f>ROUND(I229*H229,2)</f>
        <v>0</v>
      </c>
      <c r="K229" s="227"/>
      <c r="L229" s="228"/>
      <c r="M229" s="229" t="s">
        <v>1</v>
      </c>
      <c r="N229" s="230" t="s">
        <v>40</v>
      </c>
      <c r="O229" s="91"/>
      <c r="P229" s="231">
        <f>O229*H229</f>
        <v>0</v>
      </c>
      <c r="Q229" s="231">
        <v>0.00068999999999999997</v>
      </c>
      <c r="R229" s="231">
        <f>Q229*H229</f>
        <v>0.0075899999999999995</v>
      </c>
      <c r="S229" s="231">
        <v>0</v>
      </c>
      <c r="T229" s="23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3" t="s">
        <v>691</v>
      </c>
      <c r="AT229" s="233" t="s">
        <v>129</v>
      </c>
      <c r="AU229" s="233" t="s">
        <v>85</v>
      </c>
      <c r="AY229" s="17" t="s">
        <v>127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7" t="s">
        <v>83</v>
      </c>
      <c r="BK229" s="234">
        <f>ROUND(I229*H229,2)</f>
        <v>0</v>
      </c>
      <c r="BL229" s="17" t="s">
        <v>691</v>
      </c>
      <c r="BM229" s="233" t="s">
        <v>1037</v>
      </c>
    </row>
    <row r="230" s="13" customFormat="1">
      <c r="A230" s="13"/>
      <c r="B230" s="235"/>
      <c r="C230" s="236"/>
      <c r="D230" s="237" t="s">
        <v>165</v>
      </c>
      <c r="E230" s="238" t="s">
        <v>1</v>
      </c>
      <c r="F230" s="239" t="s">
        <v>693</v>
      </c>
      <c r="G230" s="236"/>
      <c r="H230" s="238" t="s">
        <v>1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165</v>
      </c>
      <c r="AU230" s="245" t="s">
        <v>85</v>
      </c>
      <c r="AV230" s="13" t="s">
        <v>83</v>
      </c>
      <c r="AW230" s="13" t="s">
        <v>32</v>
      </c>
      <c r="AX230" s="13" t="s">
        <v>75</v>
      </c>
      <c r="AY230" s="245" t="s">
        <v>127</v>
      </c>
    </row>
    <row r="231" s="14" customFormat="1">
      <c r="A231" s="14"/>
      <c r="B231" s="246"/>
      <c r="C231" s="247"/>
      <c r="D231" s="237" t="s">
        <v>165</v>
      </c>
      <c r="E231" s="248" t="s">
        <v>1</v>
      </c>
      <c r="F231" s="249" t="s">
        <v>863</v>
      </c>
      <c r="G231" s="247"/>
      <c r="H231" s="250">
        <v>10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165</v>
      </c>
      <c r="AU231" s="256" t="s">
        <v>85</v>
      </c>
      <c r="AV231" s="14" t="s">
        <v>85</v>
      </c>
      <c r="AW231" s="14" t="s">
        <v>32</v>
      </c>
      <c r="AX231" s="14" t="s">
        <v>83</v>
      </c>
      <c r="AY231" s="256" t="s">
        <v>127</v>
      </c>
    </row>
    <row r="232" s="14" customFormat="1">
      <c r="A232" s="14"/>
      <c r="B232" s="246"/>
      <c r="C232" s="247"/>
      <c r="D232" s="237" t="s">
        <v>165</v>
      </c>
      <c r="E232" s="247"/>
      <c r="F232" s="249" t="s">
        <v>1038</v>
      </c>
      <c r="G232" s="247"/>
      <c r="H232" s="250">
        <v>11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165</v>
      </c>
      <c r="AU232" s="256" t="s">
        <v>85</v>
      </c>
      <c r="AV232" s="14" t="s">
        <v>85</v>
      </c>
      <c r="AW232" s="14" t="s">
        <v>4</v>
      </c>
      <c r="AX232" s="14" t="s">
        <v>83</v>
      </c>
      <c r="AY232" s="256" t="s">
        <v>127</v>
      </c>
    </row>
    <row r="233" s="2" customFormat="1" ht="24.15" customHeight="1">
      <c r="A233" s="38"/>
      <c r="B233" s="39"/>
      <c r="C233" s="257" t="s">
        <v>477</v>
      </c>
      <c r="D233" s="257" t="s">
        <v>214</v>
      </c>
      <c r="E233" s="258" t="s">
        <v>1039</v>
      </c>
      <c r="F233" s="259" t="s">
        <v>1040</v>
      </c>
      <c r="G233" s="260" t="s">
        <v>99</v>
      </c>
      <c r="H233" s="261">
        <v>79.299999999999997</v>
      </c>
      <c r="I233" s="262"/>
      <c r="J233" s="263">
        <f>ROUND(I233*H233,2)</f>
        <v>0</v>
      </c>
      <c r="K233" s="264"/>
      <c r="L233" s="44"/>
      <c r="M233" s="265" t="s">
        <v>1</v>
      </c>
      <c r="N233" s="266" t="s">
        <v>40</v>
      </c>
      <c r="O233" s="91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3" t="s">
        <v>570</v>
      </c>
      <c r="AT233" s="233" t="s">
        <v>214</v>
      </c>
      <c r="AU233" s="233" t="s">
        <v>85</v>
      </c>
      <c r="AY233" s="17" t="s">
        <v>127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7" t="s">
        <v>83</v>
      </c>
      <c r="BK233" s="234">
        <f>ROUND(I233*H233,2)</f>
        <v>0</v>
      </c>
      <c r="BL233" s="17" t="s">
        <v>570</v>
      </c>
      <c r="BM233" s="233" t="s">
        <v>1041</v>
      </c>
    </row>
    <row r="234" s="14" customFormat="1">
      <c r="A234" s="14"/>
      <c r="B234" s="246"/>
      <c r="C234" s="247"/>
      <c r="D234" s="237" t="s">
        <v>165</v>
      </c>
      <c r="E234" s="248" t="s">
        <v>1</v>
      </c>
      <c r="F234" s="249" t="s">
        <v>862</v>
      </c>
      <c r="G234" s="247"/>
      <c r="H234" s="250">
        <v>79.299999999999997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165</v>
      </c>
      <c r="AU234" s="256" t="s">
        <v>85</v>
      </c>
      <c r="AV234" s="14" t="s">
        <v>85</v>
      </c>
      <c r="AW234" s="14" t="s">
        <v>32</v>
      </c>
      <c r="AX234" s="14" t="s">
        <v>83</v>
      </c>
      <c r="AY234" s="256" t="s">
        <v>127</v>
      </c>
    </row>
    <row r="235" s="2" customFormat="1" ht="24.15" customHeight="1">
      <c r="A235" s="38"/>
      <c r="B235" s="39"/>
      <c r="C235" s="257" t="s">
        <v>482</v>
      </c>
      <c r="D235" s="257" t="s">
        <v>214</v>
      </c>
      <c r="E235" s="258" t="s">
        <v>1042</v>
      </c>
      <c r="F235" s="259" t="s">
        <v>1043</v>
      </c>
      <c r="G235" s="260" t="s">
        <v>99</v>
      </c>
      <c r="H235" s="261">
        <v>10</v>
      </c>
      <c r="I235" s="262"/>
      <c r="J235" s="263">
        <f>ROUND(I235*H235,2)</f>
        <v>0</v>
      </c>
      <c r="K235" s="264"/>
      <c r="L235" s="44"/>
      <c r="M235" s="265" t="s">
        <v>1</v>
      </c>
      <c r="N235" s="266" t="s">
        <v>40</v>
      </c>
      <c r="O235" s="91"/>
      <c r="P235" s="231">
        <f>O235*H235</f>
        <v>0</v>
      </c>
      <c r="Q235" s="231">
        <v>0</v>
      </c>
      <c r="R235" s="231">
        <f>Q235*H235</f>
        <v>0</v>
      </c>
      <c r="S235" s="231">
        <v>0</v>
      </c>
      <c r="T235" s="23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3" t="s">
        <v>570</v>
      </c>
      <c r="AT235" s="233" t="s">
        <v>214</v>
      </c>
      <c r="AU235" s="233" t="s">
        <v>85</v>
      </c>
      <c r="AY235" s="17" t="s">
        <v>127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7" t="s">
        <v>83</v>
      </c>
      <c r="BK235" s="234">
        <f>ROUND(I235*H235,2)</f>
        <v>0</v>
      </c>
      <c r="BL235" s="17" t="s">
        <v>570</v>
      </c>
      <c r="BM235" s="233" t="s">
        <v>1044</v>
      </c>
    </row>
    <row r="236" s="14" customFormat="1">
      <c r="A236" s="14"/>
      <c r="B236" s="246"/>
      <c r="C236" s="247"/>
      <c r="D236" s="237" t="s">
        <v>165</v>
      </c>
      <c r="E236" s="248" t="s">
        <v>1</v>
      </c>
      <c r="F236" s="249" t="s">
        <v>863</v>
      </c>
      <c r="G236" s="247"/>
      <c r="H236" s="250">
        <v>10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165</v>
      </c>
      <c r="AU236" s="256" t="s">
        <v>85</v>
      </c>
      <c r="AV236" s="14" t="s">
        <v>85</v>
      </c>
      <c r="AW236" s="14" t="s">
        <v>32</v>
      </c>
      <c r="AX236" s="14" t="s">
        <v>83</v>
      </c>
      <c r="AY236" s="256" t="s">
        <v>127</v>
      </c>
    </row>
    <row r="237" s="2" customFormat="1" ht="21.75" customHeight="1">
      <c r="A237" s="38"/>
      <c r="B237" s="39"/>
      <c r="C237" s="257" t="s">
        <v>489</v>
      </c>
      <c r="D237" s="257" t="s">
        <v>214</v>
      </c>
      <c r="E237" s="258" t="s">
        <v>1045</v>
      </c>
      <c r="F237" s="259" t="s">
        <v>1046</v>
      </c>
      <c r="G237" s="260" t="s">
        <v>228</v>
      </c>
      <c r="H237" s="261">
        <v>89.299999999999997</v>
      </c>
      <c r="I237" s="262"/>
      <c r="J237" s="263">
        <f>ROUND(I237*H237,2)</f>
        <v>0</v>
      </c>
      <c r="K237" s="264"/>
      <c r="L237" s="44"/>
      <c r="M237" s="265" t="s">
        <v>1</v>
      </c>
      <c r="N237" s="266" t="s">
        <v>40</v>
      </c>
      <c r="O237" s="91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3" t="s">
        <v>570</v>
      </c>
      <c r="AT237" s="233" t="s">
        <v>214</v>
      </c>
      <c r="AU237" s="233" t="s">
        <v>85</v>
      </c>
      <c r="AY237" s="17" t="s">
        <v>127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7" t="s">
        <v>83</v>
      </c>
      <c r="BK237" s="234">
        <f>ROUND(I237*H237,2)</f>
        <v>0</v>
      </c>
      <c r="BL237" s="17" t="s">
        <v>570</v>
      </c>
      <c r="BM237" s="233" t="s">
        <v>1047</v>
      </c>
    </row>
    <row r="238" s="14" customFormat="1">
      <c r="A238" s="14"/>
      <c r="B238" s="246"/>
      <c r="C238" s="247"/>
      <c r="D238" s="237" t="s">
        <v>165</v>
      </c>
      <c r="E238" s="248" t="s">
        <v>1</v>
      </c>
      <c r="F238" s="249" t="s">
        <v>1048</v>
      </c>
      <c r="G238" s="247"/>
      <c r="H238" s="250">
        <v>89.299999999999997</v>
      </c>
      <c r="I238" s="251"/>
      <c r="J238" s="247"/>
      <c r="K238" s="247"/>
      <c r="L238" s="252"/>
      <c r="M238" s="283"/>
      <c r="N238" s="284"/>
      <c r="O238" s="284"/>
      <c r="P238" s="284"/>
      <c r="Q238" s="284"/>
      <c r="R238" s="284"/>
      <c r="S238" s="284"/>
      <c r="T238" s="28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6" t="s">
        <v>165</v>
      </c>
      <c r="AU238" s="256" t="s">
        <v>85</v>
      </c>
      <c r="AV238" s="14" t="s">
        <v>85</v>
      </c>
      <c r="AW238" s="14" t="s">
        <v>32</v>
      </c>
      <c r="AX238" s="14" t="s">
        <v>83</v>
      </c>
      <c r="AY238" s="256" t="s">
        <v>127</v>
      </c>
    </row>
    <row r="239" s="2" customFormat="1" ht="6.96" customHeight="1">
      <c r="A239" s="38"/>
      <c r="B239" s="66"/>
      <c r="C239" s="67"/>
      <c r="D239" s="67"/>
      <c r="E239" s="67"/>
      <c r="F239" s="67"/>
      <c r="G239" s="67"/>
      <c r="H239" s="67"/>
      <c r="I239" s="67"/>
      <c r="J239" s="67"/>
      <c r="K239" s="67"/>
      <c r="L239" s="44"/>
      <c r="M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</row>
  </sheetData>
  <sheetProtection sheet="1" autoFilter="0" formatColumns="0" formatRows="0" objects="1" scenarios="1" spinCount="100000" saltValue="dx/IJnnN5XZ8aWw699d0XGGFiSm5vWa6EsJYLWtnkBaTieJsG96Wj3sXyWWscdDtqTIp20RM3akS9u/O8UgzXw==" hashValue="zW6Du/skmmYA7sQozDvb0dHVxXM1LPeQoTf/UM7lI15f9t20myn7HvTA6He/i0r4jqNhpr6aMJ5sHBft+BQy1w==" algorithmName="SHA-512" password="CC35"/>
  <autoFilter ref="C123:K23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85</v>
      </c>
    </row>
    <row r="4" s="1" customFormat="1" ht="24.96" customHeight="1">
      <c r="B4" s="20"/>
      <c r="D4" s="139" t="s">
        <v>101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Vybudování parkovacích stání na ul. Volgogradská 55-57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1049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18. 11. 2018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">
        <v>31</v>
      </c>
      <c r="F21" s="38"/>
      <c r="G21" s="38"/>
      <c r="H21" s="38"/>
      <c r="I21" s="141" t="s">
        <v>27</v>
      </c>
      <c r="J21" s="144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31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152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37</v>
      </c>
      <c r="G32" s="38"/>
      <c r="H32" s="38"/>
      <c r="I32" s="153" t="s">
        <v>36</v>
      </c>
      <c r="J32" s="153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39</v>
      </c>
      <c r="E33" s="141" t="s">
        <v>40</v>
      </c>
      <c r="F33" s="155">
        <f>ROUND((SUM(BE122:BE202)),  2)</f>
        <v>0</v>
      </c>
      <c r="G33" s="38"/>
      <c r="H33" s="38"/>
      <c r="I33" s="156">
        <v>0.20999999999999999</v>
      </c>
      <c r="J33" s="155">
        <f>ROUND(((SUM(BE122:BE202))*I33),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41</v>
      </c>
      <c r="F34" s="155">
        <f>ROUND((SUM(BF122:BF202)),  2)</f>
        <v>0</v>
      </c>
      <c r="G34" s="38"/>
      <c r="H34" s="38"/>
      <c r="I34" s="156">
        <v>0.14999999999999999</v>
      </c>
      <c r="J34" s="155">
        <f>ROUND(((SUM(BF122:BF202))*I34),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42</v>
      </c>
      <c r="F35" s="155">
        <f>ROUND((SUM(BG122:BG202)),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43</v>
      </c>
      <c r="F36" s="155">
        <f>ROUND((SUM(BH122:BH202)),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44</v>
      </c>
      <c r="F37" s="155">
        <f>ROUND((SUM(BI122:BI202)),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45</v>
      </c>
      <c r="E39" s="159"/>
      <c r="F39" s="159"/>
      <c r="G39" s="160" t="s">
        <v>46</v>
      </c>
      <c r="H39" s="161" t="s">
        <v>47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48</v>
      </c>
      <c r="E50" s="165"/>
      <c r="F50" s="165"/>
      <c r="G50" s="164" t="s">
        <v>49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50</v>
      </c>
      <c r="E61" s="167"/>
      <c r="F61" s="168" t="s">
        <v>51</v>
      </c>
      <c r="G61" s="166" t="s">
        <v>50</v>
      </c>
      <c r="H61" s="167"/>
      <c r="I61" s="167"/>
      <c r="J61" s="169" t="s">
        <v>51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52</v>
      </c>
      <c r="E65" s="170"/>
      <c r="F65" s="170"/>
      <c r="G65" s="164" t="s">
        <v>53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50</v>
      </c>
      <c r="E76" s="167"/>
      <c r="F76" s="168" t="s">
        <v>51</v>
      </c>
      <c r="G76" s="166" t="s">
        <v>50</v>
      </c>
      <c r="H76" s="167"/>
      <c r="I76" s="167"/>
      <c r="J76" s="169" t="s">
        <v>51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Vybudování parkovacích stání na ul. Volgogradská 55-57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004 - 5-LETÁ UDRŽOVACÍ PÉČE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Volgogradská 55-57</v>
      </c>
      <c r="G89" s="40"/>
      <c r="H89" s="40"/>
      <c r="I89" s="32" t="s">
        <v>22</v>
      </c>
      <c r="J89" s="79" t="str">
        <f>IF(J12="","",J12)</f>
        <v>18. 11. 2018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obvod Ostrava – Jih</v>
      </c>
      <c r="G91" s="40"/>
      <c r="H91" s="40"/>
      <c r="I91" s="32" t="s">
        <v>30</v>
      </c>
      <c r="J91" s="36" t="str">
        <f>E21</f>
        <v>Roman Fildán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Roman Fildán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105</v>
      </c>
      <c r="D94" s="177"/>
      <c r="E94" s="177"/>
      <c r="F94" s="177"/>
      <c r="G94" s="177"/>
      <c r="H94" s="177"/>
      <c r="I94" s="177"/>
      <c r="J94" s="178" t="s">
        <v>106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80"/>
      <c r="C97" s="181"/>
      <c r="D97" s="182" t="s">
        <v>109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1050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1051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1052</v>
      </c>
      <c r="E100" s="189"/>
      <c r="F100" s="189"/>
      <c r="G100" s="189"/>
      <c r="H100" s="189"/>
      <c r="I100" s="189"/>
      <c r="J100" s="190">
        <f>J155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1053</v>
      </c>
      <c r="E101" s="189"/>
      <c r="F101" s="189"/>
      <c r="G101" s="189"/>
      <c r="H101" s="189"/>
      <c r="I101" s="189"/>
      <c r="J101" s="190">
        <f>J171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1054</v>
      </c>
      <c r="E102" s="189"/>
      <c r="F102" s="189"/>
      <c r="G102" s="189"/>
      <c r="H102" s="189"/>
      <c r="I102" s="189"/>
      <c r="J102" s="190">
        <f>J187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5" t="str">
        <f>E7</f>
        <v>Vybudování parkovacích stání na ul. Volgogradská 55-57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004 - 5-LETÁ UDRŽOVACÍ PÉČE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ul. Volgogradská 55-57</v>
      </c>
      <c r="G116" s="40"/>
      <c r="H116" s="40"/>
      <c r="I116" s="32" t="s">
        <v>22</v>
      </c>
      <c r="J116" s="79" t="str">
        <f>IF(J12="","",J12)</f>
        <v>18. 11. 2018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Městský obvod Ostrava – Jih</v>
      </c>
      <c r="G118" s="40"/>
      <c r="H118" s="40"/>
      <c r="I118" s="32" t="s">
        <v>30</v>
      </c>
      <c r="J118" s="36" t="str">
        <f>E21</f>
        <v>Roman Fildán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Roman Fildán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2"/>
      <c r="B121" s="193"/>
      <c r="C121" s="194" t="s">
        <v>112</v>
      </c>
      <c r="D121" s="195" t="s">
        <v>60</v>
      </c>
      <c r="E121" s="195" t="s">
        <v>56</v>
      </c>
      <c r="F121" s="195" t="s">
        <v>57</v>
      </c>
      <c r="G121" s="195" t="s">
        <v>113</v>
      </c>
      <c r="H121" s="195" t="s">
        <v>114</v>
      </c>
      <c r="I121" s="195" t="s">
        <v>115</v>
      </c>
      <c r="J121" s="196" t="s">
        <v>106</v>
      </c>
      <c r="K121" s="197" t="s">
        <v>116</v>
      </c>
      <c r="L121" s="198"/>
      <c r="M121" s="100" t="s">
        <v>1</v>
      </c>
      <c r="N121" s="101" t="s">
        <v>39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8"/>
      <c r="B122" s="39"/>
      <c r="C122" s="107" t="s">
        <v>123</v>
      </c>
      <c r="D122" s="40"/>
      <c r="E122" s="40"/>
      <c r="F122" s="40"/>
      <c r="G122" s="40"/>
      <c r="H122" s="40"/>
      <c r="I122" s="40"/>
      <c r="J122" s="199">
        <f>BK122</f>
        <v>0</v>
      </c>
      <c r="K122" s="40"/>
      <c r="L122" s="44"/>
      <c r="M122" s="103"/>
      <c r="N122" s="200"/>
      <c r="O122" s="104"/>
      <c r="P122" s="201">
        <f>P123</f>
        <v>0</v>
      </c>
      <c r="Q122" s="104"/>
      <c r="R122" s="201">
        <f>R123</f>
        <v>0.1076</v>
      </c>
      <c r="S122" s="104"/>
      <c r="T122" s="202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108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74</v>
      </c>
      <c r="E123" s="207" t="s">
        <v>124</v>
      </c>
      <c r="F123" s="207" t="s">
        <v>125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P124+P139+P155+P171+P187</f>
        <v>0</v>
      </c>
      <c r="Q123" s="212"/>
      <c r="R123" s="213">
        <f>R124+R139+R155+R171+R187</f>
        <v>0.1076</v>
      </c>
      <c r="S123" s="212"/>
      <c r="T123" s="214">
        <f>T124+T139+T155+T171+T187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83</v>
      </c>
      <c r="AT123" s="216" t="s">
        <v>74</v>
      </c>
      <c r="AU123" s="216" t="s">
        <v>75</v>
      </c>
      <c r="AY123" s="215" t="s">
        <v>127</v>
      </c>
      <c r="BK123" s="217">
        <f>BK124+BK139+BK155+BK171+BK187</f>
        <v>0</v>
      </c>
    </row>
    <row r="124" s="12" customFormat="1" ht="22.8" customHeight="1">
      <c r="A124" s="12"/>
      <c r="B124" s="204"/>
      <c r="C124" s="205"/>
      <c r="D124" s="206" t="s">
        <v>74</v>
      </c>
      <c r="E124" s="218" t="s">
        <v>1055</v>
      </c>
      <c r="F124" s="218" t="s">
        <v>1056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SUM(P125:P138)</f>
        <v>0</v>
      </c>
      <c r="Q124" s="212"/>
      <c r="R124" s="213">
        <f>SUM(R125:R138)</f>
        <v>0.021520000000000001</v>
      </c>
      <c r="S124" s="212"/>
      <c r="T124" s="214">
        <f>SUM(T125:T138)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83</v>
      </c>
      <c r="AT124" s="216" t="s">
        <v>74</v>
      </c>
      <c r="AU124" s="216" t="s">
        <v>83</v>
      </c>
      <c r="AY124" s="215" t="s">
        <v>127</v>
      </c>
      <c r="BK124" s="217">
        <f>SUM(BK125:BK138)</f>
        <v>0</v>
      </c>
    </row>
    <row r="125" s="2" customFormat="1" ht="24.15" customHeight="1">
      <c r="A125" s="38"/>
      <c r="B125" s="39"/>
      <c r="C125" s="257" t="s">
        <v>83</v>
      </c>
      <c r="D125" s="257" t="s">
        <v>214</v>
      </c>
      <c r="E125" s="258" t="s">
        <v>1057</v>
      </c>
      <c r="F125" s="259" t="s">
        <v>1058</v>
      </c>
      <c r="G125" s="260" t="s">
        <v>163</v>
      </c>
      <c r="H125" s="261">
        <v>4</v>
      </c>
      <c r="I125" s="262"/>
      <c r="J125" s="263">
        <f>ROUND(I125*H125,2)</f>
        <v>0</v>
      </c>
      <c r="K125" s="264"/>
      <c r="L125" s="44"/>
      <c r="M125" s="265" t="s">
        <v>1</v>
      </c>
      <c r="N125" s="266" t="s">
        <v>40</v>
      </c>
      <c r="O125" s="91"/>
      <c r="P125" s="231">
        <f>O125*H125</f>
        <v>0</v>
      </c>
      <c r="Q125" s="231">
        <v>6.0000000000000002E-05</v>
      </c>
      <c r="R125" s="231">
        <f>Q125*H125</f>
        <v>0.00024000000000000001</v>
      </c>
      <c r="S125" s="231">
        <v>0</v>
      </c>
      <c r="T125" s="23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3" t="s">
        <v>133</v>
      </c>
      <c r="AT125" s="233" t="s">
        <v>214</v>
      </c>
      <c r="AU125" s="233" t="s">
        <v>85</v>
      </c>
      <c r="AY125" s="17" t="s">
        <v>127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7" t="s">
        <v>83</v>
      </c>
      <c r="BK125" s="234">
        <f>ROUND(I125*H125,2)</f>
        <v>0</v>
      </c>
      <c r="BL125" s="17" t="s">
        <v>133</v>
      </c>
      <c r="BM125" s="233" t="s">
        <v>1059</v>
      </c>
    </row>
    <row r="126" s="2" customFormat="1" ht="24.15" customHeight="1">
      <c r="A126" s="38"/>
      <c r="B126" s="39"/>
      <c r="C126" s="257" t="s">
        <v>85</v>
      </c>
      <c r="D126" s="257" t="s">
        <v>214</v>
      </c>
      <c r="E126" s="258" t="s">
        <v>1060</v>
      </c>
      <c r="F126" s="259" t="s">
        <v>1061</v>
      </c>
      <c r="G126" s="260" t="s">
        <v>163</v>
      </c>
      <c r="H126" s="261">
        <v>4</v>
      </c>
      <c r="I126" s="262"/>
      <c r="J126" s="263">
        <f>ROUND(I126*H126,2)</f>
        <v>0</v>
      </c>
      <c r="K126" s="264"/>
      <c r="L126" s="44"/>
      <c r="M126" s="265" t="s">
        <v>1</v>
      </c>
      <c r="N126" s="266" t="s">
        <v>40</v>
      </c>
      <c r="O126" s="91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3" t="s">
        <v>133</v>
      </c>
      <c r="AT126" s="233" t="s">
        <v>214</v>
      </c>
      <c r="AU126" s="233" t="s">
        <v>85</v>
      </c>
      <c r="AY126" s="17" t="s">
        <v>127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7" t="s">
        <v>83</v>
      </c>
      <c r="BK126" s="234">
        <f>ROUND(I126*H126,2)</f>
        <v>0</v>
      </c>
      <c r="BL126" s="17" t="s">
        <v>133</v>
      </c>
      <c r="BM126" s="233" t="s">
        <v>1062</v>
      </c>
    </row>
    <row r="127" s="2" customFormat="1" ht="16.5" customHeight="1">
      <c r="A127" s="38"/>
      <c r="B127" s="39"/>
      <c r="C127" s="257" t="s">
        <v>137</v>
      </c>
      <c r="D127" s="257" t="s">
        <v>214</v>
      </c>
      <c r="E127" s="258" t="s">
        <v>1063</v>
      </c>
      <c r="F127" s="259" t="s">
        <v>1064</v>
      </c>
      <c r="G127" s="260" t="s">
        <v>163</v>
      </c>
      <c r="H127" s="261">
        <v>4</v>
      </c>
      <c r="I127" s="262"/>
      <c r="J127" s="263">
        <f>ROUND(I127*H127,2)</f>
        <v>0</v>
      </c>
      <c r="K127" s="264"/>
      <c r="L127" s="44"/>
      <c r="M127" s="265" t="s">
        <v>1</v>
      </c>
      <c r="N127" s="266" t="s">
        <v>40</v>
      </c>
      <c r="O127" s="91"/>
      <c r="P127" s="231">
        <f>O127*H127</f>
        <v>0</v>
      </c>
      <c r="Q127" s="231">
        <v>2.0000000000000002E-05</v>
      </c>
      <c r="R127" s="231">
        <f>Q127*H127</f>
        <v>8.0000000000000007E-05</v>
      </c>
      <c r="S127" s="231">
        <v>0</v>
      </c>
      <c r="T127" s="23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3" t="s">
        <v>133</v>
      </c>
      <c r="AT127" s="233" t="s">
        <v>214</v>
      </c>
      <c r="AU127" s="233" t="s">
        <v>85</v>
      </c>
      <c r="AY127" s="17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7" t="s">
        <v>83</v>
      </c>
      <c r="BK127" s="234">
        <f>ROUND(I127*H127,2)</f>
        <v>0</v>
      </c>
      <c r="BL127" s="17" t="s">
        <v>133</v>
      </c>
      <c r="BM127" s="233" t="s">
        <v>1065</v>
      </c>
    </row>
    <row r="128" s="2" customFormat="1" ht="24.15" customHeight="1">
      <c r="A128" s="38"/>
      <c r="B128" s="39"/>
      <c r="C128" s="257" t="s">
        <v>133</v>
      </c>
      <c r="D128" s="257" t="s">
        <v>214</v>
      </c>
      <c r="E128" s="258" t="s">
        <v>1066</v>
      </c>
      <c r="F128" s="259" t="s">
        <v>1067</v>
      </c>
      <c r="G128" s="260" t="s">
        <v>228</v>
      </c>
      <c r="H128" s="261">
        <v>0.70699999999999996</v>
      </c>
      <c r="I128" s="262"/>
      <c r="J128" s="263">
        <f>ROUND(I128*H128,2)</f>
        <v>0</v>
      </c>
      <c r="K128" s="264"/>
      <c r="L128" s="44"/>
      <c r="M128" s="265" t="s">
        <v>1</v>
      </c>
      <c r="N128" s="266" t="s">
        <v>40</v>
      </c>
      <c r="O128" s="91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3" t="s">
        <v>133</v>
      </c>
      <c r="AT128" s="233" t="s">
        <v>214</v>
      </c>
      <c r="AU128" s="233" t="s">
        <v>85</v>
      </c>
      <c r="AY128" s="17" t="s">
        <v>127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7" t="s">
        <v>83</v>
      </c>
      <c r="BK128" s="234">
        <f>ROUND(I128*H128,2)</f>
        <v>0</v>
      </c>
      <c r="BL128" s="17" t="s">
        <v>133</v>
      </c>
      <c r="BM128" s="233" t="s">
        <v>1068</v>
      </c>
    </row>
    <row r="129" s="14" customFormat="1">
      <c r="A129" s="14"/>
      <c r="B129" s="246"/>
      <c r="C129" s="247"/>
      <c r="D129" s="237" t="s">
        <v>165</v>
      </c>
      <c r="E129" s="248" t="s">
        <v>1</v>
      </c>
      <c r="F129" s="249" t="s">
        <v>1069</v>
      </c>
      <c r="G129" s="247"/>
      <c r="H129" s="250">
        <v>0.70699999999999996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165</v>
      </c>
      <c r="AU129" s="256" t="s">
        <v>85</v>
      </c>
      <c r="AV129" s="14" t="s">
        <v>85</v>
      </c>
      <c r="AW129" s="14" t="s">
        <v>32</v>
      </c>
      <c r="AX129" s="14" t="s">
        <v>83</v>
      </c>
      <c r="AY129" s="256" t="s">
        <v>127</v>
      </c>
    </row>
    <row r="130" s="2" customFormat="1" ht="16.5" customHeight="1">
      <c r="A130" s="38"/>
      <c r="B130" s="39"/>
      <c r="C130" s="220" t="s">
        <v>126</v>
      </c>
      <c r="D130" s="220" t="s">
        <v>129</v>
      </c>
      <c r="E130" s="221" t="s">
        <v>1070</v>
      </c>
      <c r="F130" s="222" t="s">
        <v>1071</v>
      </c>
      <c r="G130" s="223" t="s">
        <v>246</v>
      </c>
      <c r="H130" s="224">
        <v>0.106</v>
      </c>
      <c r="I130" s="225"/>
      <c r="J130" s="226">
        <f>ROUND(I130*H130,2)</f>
        <v>0</v>
      </c>
      <c r="K130" s="227"/>
      <c r="L130" s="228"/>
      <c r="M130" s="229" t="s">
        <v>1</v>
      </c>
      <c r="N130" s="230" t="s">
        <v>40</v>
      </c>
      <c r="O130" s="91"/>
      <c r="P130" s="231">
        <f>O130*H130</f>
        <v>0</v>
      </c>
      <c r="Q130" s="231">
        <v>0.20000000000000001</v>
      </c>
      <c r="R130" s="231">
        <f>Q130*H130</f>
        <v>0.0212</v>
      </c>
      <c r="S130" s="231">
        <v>0</v>
      </c>
      <c r="T130" s="23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3" t="s">
        <v>132</v>
      </c>
      <c r="AT130" s="233" t="s">
        <v>129</v>
      </c>
      <c r="AU130" s="233" t="s">
        <v>85</v>
      </c>
      <c r="AY130" s="17" t="s">
        <v>127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7" t="s">
        <v>83</v>
      </c>
      <c r="BK130" s="234">
        <f>ROUND(I130*H130,2)</f>
        <v>0</v>
      </c>
      <c r="BL130" s="17" t="s">
        <v>133</v>
      </c>
      <c r="BM130" s="233" t="s">
        <v>1072</v>
      </c>
    </row>
    <row r="131" s="14" customFormat="1">
      <c r="A131" s="14"/>
      <c r="B131" s="246"/>
      <c r="C131" s="247"/>
      <c r="D131" s="237" t="s">
        <v>165</v>
      </c>
      <c r="E131" s="248" t="s">
        <v>1</v>
      </c>
      <c r="F131" s="249" t="s">
        <v>1073</v>
      </c>
      <c r="G131" s="247"/>
      <c r="H131" s="250">
        <v>0.106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165</v>
      </c>
      <c r="AU131" s="256" t="s">
        <v>85</v>
      </c>
      <c r="AV131" s="14" t="s">
        <v>85</v>
      </c>
      <c r="AW131" s="14" t="s">
        <v>32</v>
      </c>
      <c r="AX131" s="14" t="s">
        <v>83</v>
      </c>
      <c r="AY131" s="256" t="s">
        <v>127</v>
      </c>
    </row>
    <row r="132" s="2" customFormat="1" ht="16.5" customHeight="1">
      <c r="A132" s="38"/>
      <c r="B132" s="39"/>
      <c r="C132" s="257" t="s">
        <v>145</v>
      </c>
      <c r="D132" s="257" t="s">
        <v>214</v>
      </c>
      <c r="E132" s="258" t="s">
        <v>463</v>
      </c>
      <c r="F132" s="259" t="s">
        <v>464</v>
      </c>
      <c r="G132" s="260" t="s">
        <v>246</v>
      </c>
      <c r="H132" s="261">
        <v>0.83999999999999997</v>
      </c>
      <c r="I132" s="262"/>
      <c r="J132" s="263">
        <f>ROUND(I132*H132,2)</f>
        <v>0</v>
      </c>
      <c r="K132" s="264"/>
      <c r="L132" s="44"/>
      <c r="M132" s="265" t="s">
        <v>1</v>
      </c>
      <c r="N132" s="266" t="s">
        <v>40</v>
      </c>
      <c r="O132" s="91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3" t="s">
        <v>133</v>
      </c>
      <c r="AT132" s="233" t="s">
        <v>214</v>
      </c>
      <c r="AU132" s="233" t="s">
        <v>85</v>
      </c>
      <c r="AY132" s="17" t="s">
        <v>127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7" t="s">
        <v>83</v>
      </c>
      <c r="BK132" s="234">
        <f>ROUND(I132*H132,2)</f>
        <v>0</v>
      </c>
      <c r="BL132" s="17" t="s">
        <v>133</v>
      </c>
      <c r="BM132" s="233" t="s">
        <v>1074</v>
      </c>
    </row>
    <row r="133" s="14" customFormat="1">
      <c r="A133" s="14"/>
      <c r="B133" s="246"/>
      <c r="C133" s="247"/>
      <c r="D133" s="237" t="s">
        <v>165</v>
      </c>
      <c r="E133" s="248" t="s">
        <v>1</v>
      </c>
      <c r="F133" s="249" t="s">
        <v>1075</v>
      </c>
      <c r="G133" s="247"/>
      <c r="H133" s="250">
        <v>0.83999999999999997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165</v>
      </c>
      <c r="AU133" s="256" t="s">
        <v>85</v>
      </c>
      <c r="AV133" s="14" t="s">
        <v>85</v>
      </c>
      <c r="AW133" s="14" t="s">
        <v>32</v>
      </c>
      <c r="AX133" s="14" t="s">
        <v>75</v>
      </c>
      <c r="AY133" s="256" t="s">
        <v>127</v>
      </c>
    </row>
    <row r="134" s="15" customFormat="1">
      <c r="A134" s="15"/>
      <c r="B134" s="272"/>
      <c r="C134" s="273"/>
      <c r="D134" s="237" t="s">
        <v>165</v>
      </c>
      <c r="E134" s="274" t="s">
        <v>1</v>
      </c>
      <c r="F134" s="275" t="s">
        <v>335</v>
      </c>
      <c r="G134" s="273"/>
      <c r="H134" s="276">
        <v>0.83999999999999997</v>
      </c>
      <c r="I134" s="277"/>
      <c r="J134" s="273"/>
      <c r="K134" s="273"/>
      <c r="L134" s="278"/>
      <c r="M134" s="279"/>
      <c r="N134" s="280"/>
      <c r="O134" s="280"/>
      <c r="P134" s="280"/>
      <c r="Q134" s="280"/>
      <c r="R134" s="280"/>
      <c r="S134" s="280"/>
      <c r="T134" s="281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2" t="s">
        <v>165</v>
      </c>
      <c r="AU134" s="282" t="s">
        <v>85</v>
      </c>
      <c r="AV134" s="15" t="s">
        <v>133</v>
      </c>
      <c r="AW134" s="15" t="s">
        <v>32</v>
      </c>
      <c r="AX134" s="15" t="s">
        <v>83</v>
      </c>
      <c r="AY134" s="282" t="s">
        <v>127</v>
      </c>
    </row>
    <row r="135" s="2" customFormat="1" ht="21.75" customHeight="1">
      <c r="A135" s="38"/>
      <c r="B135" s="39"/>
      <c r="C135" s="257" t="s">
        <v>149</v>
      </c>
      <c r="D135" s="257" t="s">
        <v>214</v>
      </c>
      <c r="E135" s="258" t="s">
        <v>1076</v>
      </c>
      <c r="F135" s="259" t="s">
        <v>1077</v>
      </c>
      <c r="G135" s="260" t="s">
        <v>228</v>
      </c>
      <c r="H135" s="261">
        <v>7.069</v>
      </c>
      <c r="I135" s="262"/>
      <c r="J135" s="263">
        <f>ROUND(I135*H135,2)</f>
        <v>0</v>
      </c>
      <c r="K135" s="264"/>
      <c r="L135" s="44"/>
      <c r="M135" s="265" t="s">
        <v>1</v>
      </c>
      <c r="N135" s="266" t="s">
        <v>40</v>
      </c>
      <c r="O135" s="91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3" t="s">
        <v>133</v>
      </c>
      <c r="AT135" s="233" t="s">
        <v>214</v>
      </c>
      <c r="AU135" s="233" t="s">
        <v>85</v>
      </c>
      <c r="AY135" s="17" t="s">
        <v>127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7" t="s">
        <v>83</v>
      </c>
      <c r="BK135" s="234">
        <f>ROUND(I135*H135,2)</f>
        <v>0</v>
      </c>
      <c r="BL135" s="17" t="s">
        <v>133</v>
      </c>
      <c r="BM135" s="233" t="s">
        <v>1078</v>
      </c>
    </row>
    <row r="136" s="14" customFormat="1">
      <c r="A136" s="14"/>
      <c r="B136" s="246"/>
      <c r="C136" s="247"/>
      <c r="D136" s="237" t="s">
        <v>165</v>
      </c>
      <c r="E136" s="248" t="s">
        <v>1</v>
      </c>
      <c r="F136" s="249" t="s">
        <v>1079</v>
      </c>
      <c r="G136" s="247"/>
      <c r="H136" s="250">
        <v>7.069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165</v>
      </c>
      <c r="AU136" s="256" t="s">
        <v>85</v>
      </c>
      <c r="AV136" s="14" t="s">
        <v>85</v>
      </c>
      <c r="AW136" s="14" t="s">
        <v>32</v>
      </c>
      <c r="AX136" s="14" t="s">
        <v>83</v>
      </c>
      <c r="AY136" s="256" t="s">
        <v>127</v>
      </c>
    </row>
    <row r="137" s="2" customFormat="1" ht="21.75" customHeight="1">
      <c r="A137" s="38"/>
      <c r="B137" s="39"/>
      <c r="C137" s="257" t="s">
        <v>132</v>
      </c>
      <c r="D137" s="257" t="s">
        <v>214</v>
      </c>
      <c r="E137" s="258" t="s">
        <v>468</v>
      </c>
      <c r="F137" s="259" t="s">
        <v>469</v>
      </c>
      <c r="G137" s="260" t="s">
        <v>246</v>
      </c>
      <c r="H137" s="261">
        <v>0.83999999999999997</v>
      </c>
      <c r="I137" s="262"/>
      <c r="J137" s="263">
        <f>ROUND(I137*H137,2)</f>
        <v>0</v>
      </c>
      <c r="K137" s="264"/>
      <c r="L137" s="44"/>
      <c r="M137" s="265" t="s">
        <v>1</v>
      </c>
      <c r="N137" s="266" t="s">
        <v>40</v>
      </c>
      <c r="O137" s="91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3" t="s">
        <v>133</v>
      </c>
      <c r="AT137" s="233" t="s">
        <v>214</v>
      </c>
      <c r="AU137" s="233" t="s">
        <v>85</v>
      </c>
      <c r="AY137" s="17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7" t="s">
        <v>83</v>
      </c>
      <c r="BK137" s="234">
        <f>ROUND(I137*H137,2)</f>
        <v>0</v>
      </c>
      <c r="BL137" s="17" t="s">
        <v>133</v>
      </c>
      <c r="BM137" s="233" t="s">
        <v>1080</v>
      </c>
    </row>
    <row r="138" s="2" customFormat="1" ht="16.5" customHeight="1">
      <c r="A138" s="38"/>
      <c r="B138" s="39"/>
      <c r="C138" s="257" t="s">
        <v>156</v>
      </c>
      <c r="D138" s="257" t="s">
        <v>214</v>
      </c>
      <c r="E138" s="258" t="s">
        <v>1081</v>
      </c>
      <c r="F138" s="259" t="s">
        <v>1082</v>
      </c>
      <c r="G138" s="260" t="s">
        <v>163</v>
      </c>
      <c r="H138" s="261">
        <v>4</v>
      </c>
      <c r="I138" s="262"/>
      <c r="J138" s="263">
        <f>ROUND(I138*H138,2)</f>
        <v>0</v>
      </c>
      <c r="K138" s="264"/>
      <c r="L138" s="44"/>
      <c r="M138" s="265" t="s">
        <v>1</v>
      </c>
      <c r="N138" s="266" t="s">
        <v>40</v>
      </c>
      <c r="O138" s="91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3" t="s">
        <v>133</v>
      </c>
      <c r="AT138" s="233" t="s">
        <v>214</v>
      </c>
      <c r="AU138" s="233" t="s">
        <v>85</v>
      </c>
      <c r="AY138" s="17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7" t="s">
        <v>83</v>
      </c>
      <c r="BK138" s="234">
        <f>ROUND(I138*H138,2)</f>
        <v>0</v>
      </c>
      <c r="BL138" s="17" t="s">
        <v>133</v>
      </c>
      <c r="BM138" s="233" t="s">
        <v>1083</v>
      </c>
    </row>
    <row r="139" s="12" customFormat="1" ht="22.8" customHeight="1">
      <c r="A139" s="12"/>
      <c r="B139" s="204"/>
      <c r="C139" s="205"/>
      <c r="D139" s="206" t="s">
        <v>74</v>
      </c>
      <c r="E139" s="218" t="s">
        <v>1084</v>
      </c>
      <c r="F139" s="218" t="s">
        <v>1085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SUM(P140:P154)</f>
        <v>0</v>
      </c>
      <c r="Q139" s="212"/>
      <c r="R139" s="213">
        <f>SUM(R140:R154)</f>
        <v>0.021520000000000001</v>
      </c>
      <c r="S139" s="212"/>
      <c r="T139" s="214">
        <f>SUM(T140:T154)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83</v>
      </c>
      <c r="AT139" s="216" t="s">
        <v>74</v>
      </c>
      <c r="AU139" s="216" t="s">
        <v>83</v>
      </c>
      <c r="AY139" s="215" t="s">
        <v>127</v>
      </c>
      <c r="BK139" s="217">
        <f>SUM(BK140:BK154)</f>
        <v>0</v>
      </c>
    </row>
    <row r="140" s="2" customFormat="1" ht="24.15" customHeight="1">
      <c r="A140" s="38"/>
      <c r="B140" s="39"/>
      <c r="C140" s="257" t="s">
        <v>160</v>
      </c>
      <c r="D140" s="257" t="s">
        <v>214</v>
      </c>
      <c r="E140" s="258" t="s">
        <v>1057</v>
      </c>
      <c r="F140" s="259" t="s">
        <v>1058</v>
      </c>
      <c r="G140" s="260" t="s">
        <v>163</v>
      </c>
      <c r="H140" s="261">
        <v>4</v>
      </c>
      <c r="I140" s="262"/>
      <c r="J140" s="263">
        <f>ROUND(I140*H140,2)</f>
        <v>0</v>
      </c>
      <c r="K140" s="264"/>
      <c r="L140" s="44"/>
      <c r="M140" s="265" t="s">
        <v>1</v>
      </c>
      <c r="N140" s="266" t="s">
        <v>40</v>
      </c>
      <c r="O140" s="91"/>
      <c r="P140" s="231">
        <f>O140*H140</f>
        <v>0</v>
      </c>
      <c r="Q140" s="231">
        <v>6.0000000000000002E-05</v>
      </c>
      <c r="R140" s="231">
        <f>Q140*H140</f>
        <v>0.00024000000000000001</v>
      </c>
      <c r="S140" s="231">
        <v>0</v>
      </c>
      <c r="T140" s="23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3" t="s">
        <v>133</v>
      </c>
      <c r="AT140" s="233" t="s">
        <v>214</v>
      </c>
      <c r="AU140" s="233" t="s">
        <v>85</v>
      </c>
      <c r="AY140" s="17" t="s">
        <v>127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7" t="s">
        <v>83</v>
      </c>
      <c r="BK140" s="234">
        <f>ROUND(I140*H140,2)</f>
        <v>0</v>
      </c>
      <c r="BL140" s="17" t="s">
        <v>133</v>
      </c>
      <c r="BM140" s="233" t="s">
        <v>1086</v>
      </c>
    </row>
    <row r="141" s="2" customFormat="1" ht="24.15" customHeight="1">
      <c r="A141" s="38"/>
      <c r="B141" s="39"/>
      <c r="C141" s="257" t="s">
        <v>167</v>
      </c>
      <c r="D141" s="257" t="s">
        <v>214</v>
      </c>
      <c r="E141" s="258" t="s">
        <v>1060</v>
      </c>
      <c r="F141" s="259" t="s">
        <v>1061</v>
      </c>
      <c r="G141" s="260" t="s">
        <v>163</v>
      </c>
      <c r="H141" s="261">
        <v>4</v>
      </c>
      <c r="I141" s="262"/>
      <c r="J141" s="263">
        <f>ROUND(I141*H141,2)</f>
        <v>0</v>
      </c>
      <c r="K141" s="264"/>
      <c r="L141" s="44"/>
      <c r="M141" s="265" t="s">
        <v>1</v>
      </c>
      <c r="N141" s="266" t="s">
        <v>40</v>
      </c>
      <c r="O141" s="91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3" t="s">
        <v>133</v>
      </c>
      <c r="AT141" s="233" t="s">
        <v>214</v>
      </c>
      <c r="AU141" s="233" t="s">
        <v>85</v>
      </c>
      <c r="AY141" s="17" t="s">
        <v>127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7" t="s">
        <v>83</v>
      </c>
      <c r="BK141" s="234">
        <f>ROUND(I141*H141,2)</f>
        <v>0</v>
      </c>
      <c r="BL141" s="17" t="s">
        <v>133</v>
      </c>
      <c r="BM141" s="233" t="s">
        <v>1087</v>
      </c>
    </row>
    <row r="142" s="2" customFormat="1" ht="24.15" customHeight="1">
      <c r="A142" s="38"/>
      <c r="B142" s="39"/>
      <c r="C142" s="257" t="s">
        <v>171</v>
      </c>
      <c r="D142" s="257" t="s">
        <v>214</v>
      </c>
      <c r="E142" s="258" t="s">
        <v>1088</v>
      </c>
      <c r="F142" s="259" t="s">
        <v>1089</v>
      </c>
      <c r="G142" s="260" t="s">
        <v>163</v>
      </c>
      <c r="H142" s="261">
        <v>4</v>
      </c>
      <c r="I142" s="262"/>
      <c r="J142" s="263">
        <f>ROUND(I142*H142,2)</f>
        <v>0</v>
      </c>
      <c r="K142" s="264"/>
      <c r="L142" s="44"/>
      <c r="M142" s="265" t="s">
        <v>1</v>
      </c>
      <c r="N142" s="266" t="s">
        <v>40</v>
      </c>
      <c r="O142" s="91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3" t="s">
        <v>133</v>
      </c>
      <c r="AT142" s="233" t="s">
        <v>214</v>
      </c>
      <c r="AU142" s="233" t="s">
        <v>85</v>
      </c>
      <c r="AY142" s="17" t="s">
        <v>127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7" t="s">
        <v>83</v>
      </c>
      <c r="BK142" s="234">
        <f>ROUND(I142*H142,2)</f>
        <v>0</v>
      </c>
      <c r="BL142" s="17" t="s">
        <v>133</v>
      </c>
      <c r="BM142" s="233" t="s">
        <v>1090</v>
      </c>
    </row>
    <row r="143" s="2" customFormat="1" ht="16.5" customHeight="1">
      <c r="A143" s="38"/>
      <c r="B143" s="39"/>
      <c r="C143" s="257" t="s">
        <v>175</v>
      </c>
      <c r="D143" s="257" t="s">
        <v>214</v>
      </c>
      <c r="E143" s="258" t="s">
        <v>1063</v>
      </c>
      <c r="F143" s="259" t="s">
        <v>1064</v>
      </c>
      <c r="G143" s="260" t="s">
        <v>163</v>
      </c>
      <c r="H143" s="261">
        <v>4</v>
      </c>
      <c r="I143" s="262"/>
      <c r="J143" s="263">
        <f>ROUND(I143*H143,2)</f>
        <v>0</v>
      </c>
      <c r="K143" s="264"/>
      <c r="L143" s="44"/>
      <c r="M143" s="265" t="s">
        <v>1</v>
      </c>
      <c r="N143" s="266" t="s">
        <v>40</v>
      </c>
      <c r="O143" s="91"/>
      <c r="P143" s="231">
        <f>O143*H143</f>
        <v>0</v>
      </c>
      <c r="Q143" s="231">
        <v>2.0000000000000002E-05</v>
      </c>
      <c r="R143" s="231">
        <f>Q143*H143</f>
        <v>8.0000000000000007E-05</v>
      </c>
      <c r="S143" s="231">
        <v>0</v>
      </c>
      <c r="T143" s="23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3" t="s">
        <v>133</v>
      </c>
      <c r="AT143" s="233" t="s">
        <v>214</v>
      </c>
      <c r="AU143" s="233" t="s">
        <v>85</v>
      </c>
      <c r="AY143" s="17" t="s">
        <v>127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7" t="s">
        <v>83</v>
      </c>
      <c r="BK143" s="234">
        <f>ROUND(I143*H143,2)</f>
        <v>0</v>
      </c>
      <c r="BL143" s="17" t="s">
        <v>133</v>
      </c>
      <c r="BM143" s="233" t="s">
        <v>1091</v>
      </c>
    </row>
    <row r="144" s="2" customFormat="1" ht="24.15" customHeight="1">
      <c r="A144" s="38"/>
      <c r="B144" s="39"/>
      <c r="C144" s="257" t="s">
        <v>179</v>
      </c>
      <c r="D144" s="257" t="s">
        <v>214</v>
      </c>
      <c r="E144" s="258" t="s">
        <v>1066</v>
      </c>
      <c r="F144" s="259" t="s">
        <v>1067</v>
      </c>
      <c r="G144" s="260" t="s">
        <v>228</v>
      </c>
      <c r="H144" s="261">
        <v>0.70699999999999996</v>
      </c>
      <c r="I144" s="262"/>
      <c r="J144" s="263">
        <f>ROUND(I144*H144,2)</f>
        <v>0</v>
      </c>
      <c r="K144" s="264"/>
      <c r="L144" s="44"/>
      <c r="M144" s="265" t="s">
        <v>1</v>
      </c>
      <c r="N144" s="266" t="s">
        <v>40</v>
      </c>
      <c r="O144" s="91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3" t="s">
        <v>133</v>
      </c>
      <c r="AT144" s="233" t="s">
        <v>214</v>
      </c>
      <c r="AU144" s="233" t="s">
        <v>85</v>
      </c>
      <c r="AY144" s="17" t="s">
        <v>127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7" t="s">
        <v>83</v>
      </c>
      <c r="BK144" s="234">
        <f>ROUND(I144*H144,2)</f>
        <v>0</v>
      </c>
      <c r="BL144" s="17" t="s">
        <v>133</v>
      </c>
      <c r="BM144" s="233" t="s">
        <v>1092</v>
      </c>
    </row>
    <row r="145" s="14" customFormat="1">
      <c r="A145" s="14"/>
      <c r="B145" s="246"/>
      <c r="C145" s="247"/>
      <c r="D145" s="237" t="s">
        <v>165</v>
      </c>
      <c r="E145" s="248" t="s">
        <v>1</v>
      </c>
      <c r="F145" s="249" t="s">
        <v>1069</v>
      </c>
      <c r="G145" s="247"/>
      <c r="H145" s="250">
        <v>0.70699999999999996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165</v>
      </c>
      <c r="AU145" s="256" t="s">
        <v>85</v>
      </c>
      <c r="AV145" s="14" t="s">
        <v>85</v>
      </c>
      <c r="AW145" s="14" t="s">
        <v>32</v>
      </c>
      <c r="AX145" s="14" t="s">
        <v>83</v>
      </c>
      <c r="AY145" s="256" t="s">
        <v>127</v>
      </c>
    </row>
    <row r="146" s="2" customFormat="1" ht="16.5" customHeight="1">
      <c r="A146" s="38"/>
      <c r="B146" s="39"/>
      <c r="C146" s="220" t="s">
        <v>8</v>
      </c>
      <c r="D146" s="220" t="s">
        <v>129</v>
      </c>
      <c r="E146" s="221" t="s">
        <v>1070</v>
      </c>
      <c r="F146" s="222" t="s">
        <v>1071</v>
      </c>
      <c r="G146" s="223" t="s">
        <v>246</v>
      </c>
      <c r="H146" s="224">
        <v>0.106</v>
      </c>
      <c r="I146" s="225"/>
      <c r="J146" s="226">
        <f>ROUND(I146*H146,2)</f>
        <v>0</v>
      </c>
      <c r="K146" s="227"/>
      <c r="L146" s="228"/>
      <c r="M146" s="229" t="s">
        <v>1</v>
      </c>
      <c r="N146" s="230" t="s">
        <v>40</v>
      </c>
      <c r="O146" s="91"/>
      <c r="P146" s="231">
        <f>O146*H146</f>
        <v>0</v>
      </c>
      <c r="Q146" s="231">
        <v>0.20000000000000001</v>
      </c>
      <c r="R146" s="231">
        <f>Q146*H146</f>
        <v>0.0212</v>
      </c>
      <c r="S146" s="231">
        <v>0</v>
      </c>
      <c r="T146" s="23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3" t="s">
        <v>132</v>
      </c>
      <c r="AT146" s="233" t="s">
        <v>129</v>
      </c>
      <c r="AU146" s="233" t="s">
        <v>85</v>
      </c>
      <c r="AY146" s="17" t="s">
        <v>127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7" t="s">
        <v>83</v>
      </c>
      <c r="BK146" s="234">
        <f>ROUND(I146*H146,2)</f>
        <v>0</v>
      </c>
      <c r="BL146" s="17" t="s">
        <v>133</v>
      </c>
      <c r="BM146" s="233" t="s">
        <v>1093</v>
      </c>
    </row>
    <row r="147" s="14" customFormat="1">
      <c r="A147" s="14"/>
      <c r="B147" s="246"/>
      <c r="C147" s="247"/>
      <c r="D147" s="237" t="s">
        <v>165</v>
      </c>
      <c r="E147" s="248" t="s">
        <v>1</v>
      </c>
      <c r="F147" s="249" t="s">
        <v>1073</v>
      </c>
      <c r="G147" s="247"/>
      <c r="H147" s="250">
        <v>0.106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165</v>
      </c>
      <c r="AU147" s="256" t="s">
        <v>85</v>
      </c>
      <c r="AV147" s="14" t="s">
        <v>85</v>
      </c>
      <c r="AW147" s="14" t="s">
        <v>32</v>
      </c>
      <c r="AX147" s="14" t="s">
        <v>83</v>
      </c>
      <c r="AY147" s="256" t="s">
        <v>127</v>
      </c>
    </row>
    <row r="148" s="2" customFormat="1" ht="16.5" customHeight="1">
      <c r="A148" s="38"/>
      <c r="B148" s="39"/>
      <c r="C148" s="257" t="s">
        <v>186</v>
      </c>
      <c r="D148" s="257" t="s">
        <v>214</v>
      </c>
      <c r="E148" s="258" t="s">
        <v>463</v>
      </c>
      <c r="F148" s="259" t="s">
        <v>464</v>
      </c>
      <c r="G148" s="260" t="s">
        <v>246</v>
      </c>
      <c r="H148" s="261">
        <v>0.83999999999999997</v>
      </c>
      <c r="I148" s="262"/>
      <c r="J148" s="263">
        <f>ROUND(I148*H148,2)</f>
        <v>0</v>
      </c>
      <c r="K148" s="264"/>
      <c r="L148" s="44"/>
      <c r="M148" s="265" t="s">
        <v>1</v>
      </c>
      <c r="N148" s="266" t="s">
        <v>40</v>
      </c>
      <c r="O148" s="91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3" t="s">
        <v>133</v>
      </c>
      <c r="AT148" s="233" t="s">
        <v>214</v>
      </c>
      <c r="AU148" s="233" t="s">
        <v>85</v>
      </c>
      <c r="AY148" s="17" t="s">
        <v>127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7" t="s">
        <v>83</v>
      </c>
      <c r="BK148" s="234">
        <f>ROUND(I148*H148,2)</f>
        <v>0</v>
      </c>
      <c r="BL148" s="17" t="s">
        <v>133</v>
      </c>
      <c r="BM148" s="233" t="s">
        <v>1094</v>
      </c>
    </row>
    <row r="149" s="14" customFormat="1">
      <c r="A149" s="14"/>
      <c r="B149" s="246"/>
      <c r="C149" s="247"/>
      <c r="D149" s="237" t="s">
        <v>165</v>
      </c>
      <c r="E149" s="248" t="s">
        <v>1</v>
      </c>
      <c r="F149" s="249" t="s">
        <v>1075</v>
      </c>
      <c r="G149" s="247"/>
      <c r="H149" s="250">
        <v>0.83999999999999997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165</v>
      </c>
      <c r="AU149" s="256" t="s">
        <v>85</v>
      </c>
      <c r="AV149" s="14" t="s">
        <v>85</v>
      </c>
      <c r="AW149" s="14" t="s">
        <v>32</v>
      </c>
      <c r="AX149" s="14" t="s">
        <v>75</v>
      </c>
      <c r="AY149" s="256" t="s">
        <v>127</v>
      </c>
    </row>
    <row r="150" s="15" customFormat="1">
      <c r="A150" s="15"/>
      <c r="B150" s="272"/>
      <c r="C150" s="273"/>
      <c r="D150" s="237" t="s">
        <v>165</v>
      </c>
      <c r="E150" s="274" t="s">
        <v>1</v>
      </c>
      <c r="F150" s="275" t="s">
        <v>335</v>
      </c>
      <c r="G150" s="273"/>
      <c r="H150" s="276">
        <v>0.83999999999999997</v>
      </c>
      <c r="I150" s="277"/>
      <c r="J150" s="273"/>
      <c r="K150" s="273"/>
      <c r="L150" s="278"/>
      <c r="M150" s="279"/>
      <c r="N150" s="280"/>
      <c r="O150" s="280"/>
      <c r="P150" s="280"/>
      <c r="Q150" s="280"/>
      <c r="R150" s="280"/>
      <c r="S150" s="280"/>
      <c r="T150" s="28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82" t="s">
        <v>165</v>
      </c>
      <c r="AU150" s="282" t="s">
        <v>85</v>
      </c>
      <c r="AV150" s="15" t="s">
        <v>133</v>
      </c>
      <c r="AW150" s="15" t="s">
        <v>32</v>
      </c>
      <c r="AX150" s="15" t="s">
        <v>83</v>
      </c>
      <c r="AY150" s="282" t="s">
        <v>127</v>
      </c>
    </row>
    <row r="151" s="2" customFormat="1" ht="21.75" customHeight="1">
      <c r="A151" s="38"/>
      <c r="B151" s="39"/>
      <c r="C151" s="257" t="s">
        <v>190</v>
      </c>
      <c r="D151" s="257" t="s">
        <v>214</v>
      </c>
      <c r="E151" s="258" t="s">
        <v>1076</v>
      </c>
      <c r="F151" s="259" t="s">
        <v>1077</v>
      </c>
      <c r="G151" s="260" t="s">
        <v>228</v>
      </c>
      <c r="H151" s="261">
        <v>7.069</v>
      </c>
      <c r="I151" s="262"/>
      <c r="J151" s="263">
        <f>ROUND(I151*H151,2)</f>
        <v>0</v>
      </c>
      <c r="K151" s="264"/>
      <c r="L151" s="44"/>
      <c r="M151" s="265" t="s">
        <v>1</v>
      </c>
      <c r="N151" s="266" t="s">
        <v>40</v>
      </c>
      <c r="O151" s="91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3" t="s">
        <v>133</v>
      </c>
      <c r="AT151" s="233" t="s">
        <v>214</v>
      </c>
      <c r="AU151" s="233" t="s">
        <v>85</v>
      </c>
      <c r="AY151" s="17" t="s">
        <v>127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7" t="s">
        <v>83</v>
      </c>
      <c r="BK151" s="234">
        <f>ROUND(I151*H151,2)</f>
        <v>0</v>
      </c>
      <c r="BL151" s="17" t="s">
        <v>133</v>
      </c>
      <c r="BM151" s="233" t="s">
        <v>1095</v>
      </c>
    </row>
    <row r="152" s="14" customFormat="1">
      <c r="A152" s="14"/>
      <c r="B152" s="246"/>
      <c r="C152" s="247"/>
      <c r="D152" s="237" t="s">
        <v>165</v>
      </c>
      <c r="E152" s="248" t="s">
        <v>1</v>
      </c>
      <c r="F152" s="249" t="s">
        <v>1079</v>
      </c>
      <c r="G152" s="247"/>
      <c r="H152" s="250">
        <v>7.069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165</v>
      </c>
      <c r="AU152" s="256" t="s">
        <v>85</v>
      </c>
      <c r="AV152" s="14" t="s">
        <v>85</v>
      </c>
      <c r="AW152" s="14" t="s">
        <v>32</v>
      </c>
      <c r="AX152" s="14" t="s">
        <v>83</v>
      </c>
      <c r="AY152" s="256" t="s">
        <v>127</v>
      </c>
    </row>
    <row r="153" s="2" customFormat="1" ht="21.75" customHeight="1">
      <c r="A153" s="38"/>
      <c r="B153" s="39"/>
      <c r="C153" s="257" t="s">
        <v>194</v>
      </c>
      <c r="D153" s="257" t="s">
        <v>214</v>
      </c>
      <c r="E153" s="258" t="s">
        <v>468</v>
      </c>
      <c r="F153" s="259" t="s">
        <v>469</v>
      </c>
      <c r="G153" s="260" t="s">
        <v>246</v>
      </c>
      <c r="H153" s="261">
        <v>0.83999999999999997</v>
      </c>
      <c r="I153" s="262"/>
      <c r="J153" s="263">
        <f>ROUND(I153*H153,2)</f>
        <v>0</v>
      </c>
      <c r="K153" s="264"/>
      <c r="L153" s="44"/>
      <c r="M153" s="265" t="s">
        <v>1</v>
      </c>
      <c r="N153" s="266" t="s">
        <v>40</v>
      </c>
      <c r="O153" s="91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3" t="s">
        <v>133</v>
      </c>
      <c r="AT153" s="233" t="s">
        <v>214</v>
      </c>
      <c r="AU153" s="233" t="s">
        <v>85</v>
      </c>
      <c r="AY153" s="17" t="s">
        <v>127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7" t="s">
        <v>83</v>
      </c>
      <c r="BK153" s="234">
        <f>ROUND(I153*H153,2)</f>
        <v>0</v>
      </c>
      <c r="BL153" s="17" t="s">
        <v>133</v>
      </c>
      <c r="BM153" s="233" t="s">
        <v>1096</v>
      </c>
    </row>
    <row r="154" s="2" customFormat="1" ht="16.5" customHeight="1">
      <c r="A154" s="38"/>
      <c r="B154" s="39"/>
      <c r="C154" s="257" t="s">
        <v>198</v>
      </c>
      <c r="D154" s="257" t="s">
        <v>214</v>
      </c>
      <c r="E154" s="258" t="s">
        <v>1081</v>
      </c>
      <c r="F154" s="259" t="s">
        <v>1082</v>
      </c>
      <c r="G154" s="260" t="s">
        <v>163</v>
      </c>
      <c r="H154" s="261">
        <v>4</v>
      </c>
      <c r="I154" s="262"/>
      <c r="J154" s="263">
        <f>ROUND(I154*H154,2)</f>
        <v>0</v>
      </c>
      <c r="K154" s="264"/>
      <c r="L154" s="44"/>
      <c r="M154" s="265" t="s">
        <v>1</v>
      </c>
      <c r="N154" s="266" t="s">
        <v>40</v>
      </c>
      <c r="O154" s="91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3" t="s">
        <v>133</v>
      </c>
      <c r="AT154" s="233" t="s">
        <v>214</v>
      </c>
      <c r="AU154" s="233" t="s">
        <v>85</v>
      </c>
      <c r="AY154" s="17" t="s">
        <v>127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7" t="s">
        <v>83</v>
      </c>
      <c r="BK154" s="234">
        <f>ROUND(I154*H154,2)</f>
        <v>0</v>
      </c>
      <c r="BL154" s="17" t="s">
        <v>133</v>
      </c>
      <c r="BM154" s="233" t="s">
        <v>1097</v>
      </c>
    </row>
    <row r="155" s="12" customFormat="1" ht="22.8" customHeight="1">
      <c r="A155" s="12"/>
      <c r="B155" s="204"/>
      <c r="C155" s="205"/>
      <c r="D155" s="206" t="s">
        <v>74</v>
      </c>
      <c r="E155" s="218" t="s">
        <v>1098</v>
      </c>
      <c r="F155" s="218" t="s">
        <v>1099</v>
      </c>
      <c r="G155" s="205"/>
      <c r="H155" s="205"/>
      <c r="I155" s="208"/>
      <c r="J155" s="219">
        <f>BK155</f>
        <v>0</v>
      </c>
      <c r="K155" s="205"/>
      <c r="L155" s="210"/>
      <c r="M155" s="211"/>
      <c r="N155" s="212"/>
      <c r="O155" s="212"/>
      <c r="P155" s="213">
        <f>SUM(P156:P170)</f>
        <v>0</v>
      </c>
      <c r="Q155" s="212"/>
      <c r="R155" s="213">
        <f>SUM(R156:R170)</f>
        <v>0.021520000000000001</v>
      </c>
      <c r="S155" s="212"/>
      <c r="T155" s="214">
        <f>SUM(T156:T170)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5" t="s">
        <v>83</v>
      </c>
      <c r="AT155" s="216" t="s">
        <v>74</v>
      </c>
      <c r="AU155" s="216" t="s">
        <v>83</v>
      </c>
      <c r="AY155" s="215" t="s">
        <v>127</v>
      </c>
      <c r="BK155" s="217">
        <f>SUM(BK156:BK170)</f>
        <v>0</v>
      </c>
    </row>
    <row r="156" s="2" customFormat="1" ht="24.15" customHeight="1">
      <c r="A156" s="38"/>
      <c r="B156" s="39"/>
      <c r="C156" s="257" t="s">
        <v>202</v>
      </c>
      <c r="D156" s="257" t="s">
        <v>214</v>
      </c>
      <c r="E156" s="258" t="s">
        <v>1057</v>
      </c>
      <c r="F156" s="259" t="s">
        <v>1058</v>
      </c>
      <c r="G156" s="260" t="s">
        <v>163</v>
      </c>
      <c r="H156" s="261">
        <v>4</v>
      </c>
      <c r="I156" s="262"/>
      <c r="J156" s="263">
        <f>ROUND(I156*H156,2)</f>
        <v>0</v>
      </c>
      <c r="K156" s="264"/>
      <c r="L156" s="44"/>
      <c r="M156" s="265" t="s">
        <v>1</v>
      </c>
      <c r="N156" s="266" t="s">
        <v>40</v>
      </c>
      <c r="O156" s="91"/>
      <c r="P156" s="231">
        <f>O156*H156</f>
        <v>0</v>
      </c>
      <c r="Q156" s="231">
        <v>6.0000000000000002E-05</v>
      </c>
      <c r="R156" s="231">
        <f>Q156*H156</f>
        <v>0.00024000000000000001</v>
      </c>
      <c r="S156" s="231">
        <v>0</v>
      </c>
      <c r="T156" s="23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3" t="s">
        <v>133</v>
      </c>
      <c r="AT156" s="233" t="s">
        <v>214</v>
      </c>
      <c r="AU156" s="233" t="s">
        <v>85</v>
      </c>
      <c r="AY156" s="17" t="s">
        <v>127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7" t="s">
        <v>83</v>
      </c>
      <c r="BK156" s="234">
        <f>ROUND(I156*H156,2)</f>
        <v>0</v>
      </c>
      <c r="BL156" s="17" t="s">
        <v>133</v>
      </c>
      <c r="BM156" s="233" t="s">
        <v>1100</v>
      </c>
    </row>
    <row r="157" s="2" customFormat="1" ht="24.15" customHeight="1">
      <c r="A157" s="38"/>
      <c r="B157" s="39"/>
      <c r="C157" s="257" t="s">
        <v>7</v>
      </c>
      <c r="D157" s="257" t="s">
        <v>214</v>
      </c>
      <c r="E157" s="258" t="s">
        <v>1060</v>
      </c>
      <c r="F157" s="259" t="s">
        <v>1061</v>
      </c>
      <c r="G157" s="260" t="s">
        <v>163</v>
      </c>
      <c r="H157" s="261">
        <v>4</v>
      </c>
      <c r="I157" s="262"/>
      <c r="J157" s="263">
        <f>ROUND(I157*H157,2)</f>
        <v>0</v>
      </c>
      <c r="K157" s="264"/>
      <c r="L157" s="44"/>
      <c r="M157" s="265" t="s">
        <v>1</v>
      </c>
      <c r="N157" s="266" t="s">
        <v>40</v>
      </c>
      <c r="O157" s="91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3" t="s">
        <v>133</v>
      </c>
      <c r="AT157" s="233" t="s">
        <v>214</v>
      </c>
      <c r="AU157" s="233" t="s">
        <v>85</v>
      </c>
      <c r="AY157" s="17" t="s">
        <v>127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7" t="s">
        <v>83</v>
      </c>
      <c r="BK157" s="234">
        <f>ROUND(I157*H157,2)</f>
        <v>0</v>
      </c>
      <c r="BL157" s="17" t="s">
        <v>133</v>
      </c>
      <c r="BM157" s="233" t="s">
        <v>1101</v>
      </c>
    </row>
    <row r="158" s="2" customFormat="1" ht="16.5" customHeight="1">
      <c r="A158" s="38"/>
      <c r="B158" s="39"/>
      <c r="C158" s="257" t="s">
        <v>209</v>
      </c>
      <c r="D158" s="257" t="s">
        <v>214</v>
      </c>
      <c r="E158" s="258" t="s">
        <v>1063</v>
      </c>
      <c r="F158" s="259" t="s">
        <v>1064</v>
      </c>
      <c r="G158" s="260" t="s">
        <v>163</v>
      </c>
      <c r="H158" s="261">
        <v>4</v>
      </c>
      <c r="I158" s="262"/>
      <c r="J158" s="263">
        <f>ROUND(I158*H158,2)</f>
        <v>0</v>
      </c>
      <c r="K158" s="264"/>
      <c r="L158" s="44"/>
      <c r="M158" s="265" t="s">
        <v>1</v>
      </c>
      <c r="N158" s="266" t="s">
        <v>40</v>
      </c>
      <c r="O158" s="91"/>
      <c r="P158" s="231">
        <f>O158*H158</f>
        <v>0</v>
      </c>
      <c r="Q158" s="231">
        <v>2.0000000000000002E-05</v>
      </c>
      <c r="R158" s="231">
        <f>Q158*H158</f>
        <v>8.0000000000000007E-05</v>
      </c>
      <c r="S158" s="231">
        <v>0</v>
      </c>
      <c r="T158" s="23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3" t="s">
        <v>133</v>
      </c>
      <c r="AT158" s="233" t="s">
        <v>214</v>
      </c>
      <c r="AU158" s="233" t="s">
        <v>85</v>
      </c>
      <c r="AY158" s="17" t="s">
        <v>127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7" t="s">
        <v>83</v>
      </c>
      <c r="BK158" s="234">
        <f>ROUND(I158*H158,2)</f>
        <v>0</v>
      </c>
      <c r="BL158" s="17" t="s">
        <v>133</v>
      </c>
      <c r="BM158" s="233" t="s">
        <v>1102</v>
      </c>
    </row>
    <row r="159" s="2" customFormat="1" ht="24.15" customHeight="1">
      <c r="A159" s="38"/>
      <c r="B159" s="39"/>
      <c r="C159" s="257" t="s">
        <v>213</v>
      </c>
      <c r="D159" s="257" t="s">
        <v>214</v>
      </c>
      <c r="E159" s="258" t="s">
        <v>1066</v>
      </c>
      <c r="F159" s="259" t="s">
        <v>1067</v>
      </c>
      <c r="G159" s="260" t="s">
        <v>228</v>
      </c>
      <c r="H159" s="261">
        <v>0.70699999999999996</v>
      </c>
      <c r="I159" s="262"/>
      <c r="J159" s="263">
        <f>ROUND(I159*H159,2)</f>
        <v>0</v>
      </c>
      <c r="K159" s="264"/>
      <c r="L159" s="44"/>
      <c r="M159" s="265" t="s">
        <v>1</v>
      </c>
      <c r="N159" s="266" t="s">
        <v>40</v>
      </c>
      <c r="O159" s="91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3" t="s">
        <v>133</v>
      </c>
      <c r="AT159" s="233" t="s">
        <v>214</v>
      </c>
      <c r="AU159" s="233" t="s">
        <v>85</v>
      </c>
      <c r="AY159" s="17" t="s">
        <v>127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7" t="s">
        <v>83</v>
      </c>
      <c r="BK159" s="234">
        <f>ROUND(I159*H159,2)</f>
        <v>0</v>
      </c>
      <c r="BL159" s="17" t="s">
        <v>133</v>
      </c>
      <c r="BM159" s="233" t="s">
        <v>1103</v>
      </c>
    </row>
    <row r="160" s="14" customFormat="1">
      <c r="A160" s="14"/>
      <c r="B160" s="246"/>
      <c r="C160" s="247"/>
      <c r="D160" s="237" t="s">
        <v>165</v>
      </c>
      <c r="E160" s="248" t="s">
        <v>1</v>
      </c>
      <c r="F160" s="249" t="s">
        <v>1069</v>
      </c>
      <c r="G160" s="247"/>
      <c r="H160" s="250">
        <v>0.70699999999999996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165</v>
      </c>
      <c r="AU160" s="256" t="s">
        <v>85</v>
      </c>
      <c r="AV160" s="14" t="s">
        <v>85</v>
      </c>
      <c r="AW160" s="14" t="s">
        <v>32</v>
      </c>
      <c r="AX160" s="14" t="s">
        <v>83</v>
      </c>
      <c r="AY160" s="256" t="s">
        <v>127</v>
      </c>
    </row>
    <row r="161" s="2" customFormat="1" ht="16.5" customHeight="1">
      <c r="A161" s="38"/>
      <c r="B161" s="39"/>
      <c r="C161" s="220" t="s">
        <v>219</v>
      </c>
      <c r="D161" s="220" t="s">
        <v>129</v>
      </c>
      <c r="E161" s="221" t="s">
        <v>1070</v>
      </c>
      <c r="F161" s="222" t="s">
        <v>1071</v>
      </c>
      <c r="G161" s="223" t="s">
        <v>246</v>
      </c>
      <c r="H161" s="224">
        <v>0.106</v>
      </c>
      <c r="I161" s="225"/>
      <c r="J161" s="226">
        <f>ROUND(I161*H161,2)</f>
        <v>0</v>
      </c>
      <c r="K161" s="227"/>
      <c r="L161" s="228"/>
      <c r="M161" s="229" t="s">
        <v>1</v>
      </c>
      <c r="N161" s="230" t="s">
        <v>40</v>
      </c>
      <c r="O161" s="91"/>
      <c r="P161" s="231">
        <f>O161*H161</f>
        <v>0</v>
      </c>
      <c r="Q161" s="231">
        <v>0.20000000000000001</v>
      </c>
      <c r="R161" s="231">
        <f>Q161*H161</f>
        <v>0.0212</v>
      </c>
      <c r="S161" s="231">
        <v>0</v>
      </c>
      <c r="T161" s="23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3" t="s">
        <v>132</v>
      </c>
      <c r="AT161" s="233" t="s">
        <v>129</v>
      </c>
      <c r="AU161" s="233" t="s">
        <v>85</v>
      </c>
      <c r="AY161" s="17" t="s">
        <v>127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7" t="s">
        <v>83</v>
      </c>
      <c r="BK161" s="234">
        <f>ROUND(I161*H161,2)</f>
        <v>0</v>
      </c>
      <c r="BL161" s="17" t="s">
        <v>133</v>
      </c>
      <c r="BM161" s="233" t="s">
        <v>1104</v>
      </c>
    </row>
    <row r="162" s="14" customFormat="1">
      <c r="A162" s="14"/>
      <c r="B162" s="246"/>
      <c r="C162" s="247"/>
      <c r="D162" s="237" t="s">
        <v>165</v>
      </c>
      <c r="E162" s="248" t="s">
        <v>1</v>
      </c>
      <c r="F162" s="249" t="s">
        <v>1073</v>
      </c>
      <c r="G162" s="247"/>
      <c r="H162" s="250">
        <v>0.106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165</v>
      </c>
      <c r="AU162" s="256" t="s">
        <v>85</v>
      </c>
      <c r="AV162" s="14" t="s">
        <v>85</v>
      </c>
      <c r="AW162" s="14" t="s">
        <v>32</v>
      </c>
      <c r="AX162" s="14" t="s">
        <v>83</v>
      </c>
      <c r="AY162" s="256" t="s">
        <v>127</v>
      </c>
    </row>
    <row r="163" s="2" customFormat="1" ht="16.5" customHeight="1">
      <c r="A163" s="38"/>
      <c r="B163" s="39"/>
      <c r="C163" s="257" t="s">
        <v>223</v>
      </c>
      <c r="D163" s="257" t="s">
        <v>214</v>
      </c>
      <c r="E163" s="258" t="s">
        <v>463</v>
      </c>
      <c r="F163" s="259" t="s">
        <v>464</v>
      </c>
      <c r="G163" s="260" t="s">
        <v>246</v>
      </c>
      <c r="H163" s="261">
        <v>0.59999999999999998</v>
      </c>
      <c r="I163" s="262"/>
      <c r="J163" s="263">
        <f>ROUND(I163*H163,2)</f>
        <v>0</v>
      </c>
      <c r="K163" s="264"/>
      <c r="L163" s="44"/>
      <c r="M163" s="265" t="s">
        <v>1</v>
      </c>
      <c r="N163" s="266" t="s">
        <v>40</v>
      </c>
      <c r="O163" s="91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3" t="s">
        <v>133</v>
      </c>
      <c r="AT163" s="233" t="s">
        <v>214</v>
      </c>
      <c r="AU163" s="233" t="s">
        <v>85</v>
      </c>
      <c r="AY163" s="17" t="s">
        <v>127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7" t="s">
        <v>83</v>
      </c>
      <c r="BK163" s="234">
        <f>ROUND(I163*H163,2)</f>
        <v>0</v>
      </c>
      <c r="BL163" s="17" t="s">
        <v>133</v>
      </c>
      <c r="BM163" s="233" t="s">
        <v>1105</v>
      </c>
    </row>
    <row r="164" s="14" customFormat="1">
      <c r="A164" s="14"/>
      <c r="B164" s="246"/>
      <c r="C164" s="247"/>
      <c r="D164" s="237" t="s">
        <v>165</v>
      </c>
      <c r="E164" s="248" t="s">
        <v>1</v>
      </c>
      <c r="F164" s="249" t="s">
        <v>1106</v>
      </c>
      <c r="G164" s="247"/>
      <c r="H164" s="250">
        <v>0.59999999999999998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165</v>
      </c>
      <c r="AU164" s="256" t="s">
        <v>85</v>
      </c>
      <c r="AV164" s="14" t="s">
        <v>85</v>
      </c>
      <c r="AW164" s="14" t="s">
        <v>32</v>
      </c>
      <c r="AX164" s="14" t="s">
        <v>75</v>
      </c>
      <c r="AY164" s="256" t="s">
        <v>127</v>
      </c>
    </row>
    <row r="165" s="15" customFormat="1">
      <c r="A165" s="15"/>
      <c r="B165" s="272"/>
      <c r="C165" s="273"/>
      <c r="D165" s="237" t="s">
        <v>165</v>
      </c>
      <c r="E165" s="274" t="s">
        <v>1</v>
      </c>
      <c r="F165" s="275" t="s">
        <v>335</v>
      </c>
      <c r="G165" s="273"/>
      <c r="H165" s="276">
        <v>0.59999999999999998</v>
      </c>
      <c r="I165" s="277"/>
      <c r="J165" s="273"/>
      <c r="K165" s="273"/>
      <c r="L165" s="278"/>
      <c r="M165" s="279"/>
      <c r="N165" s="280"/>
      <c r="O165" s="280"/>
      <c r="P165" s="280"/>
      <c r="Q165" s="280"/>
      <c r="R165" s="280"/>
      <c r="S165" s="280"/>
      <c r="T165" s="28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2" t="s">
        <v>165</v>
      </c>
      <c r="AU165" s="282" t="s">
        <v>85</v>
      </c>
      <c r="AV165" s="15" t="s">
        <v>133</v>
      </c>
      <c r="AW165" s="15" t="s">
        <v>32</v>
      </c>
      <c r="AX165" s="15" t="s">
        <v>83</v>
      </c>
      <c r="AY165" s="282" t="s">
        <v>127</v>
      </c>
    </row>
    <row r="166" s="2" customFormat="1" ht="21.75" customHeight="1">
      <c r="A166" s="38"/>
      <c r="B166" s="39"/>
      <c r="C166" s="257" t="s">
        <v>383</v>
      </c>
      <c r="D166" s="257" t="s">
        <v>214</v>
      </c>
      <c r="E166" s="258" t="s">
        <v>1076</v>
      </c>
      <c r="F166" s="259" t="s">
        <v>1077</v>
      </c>
      <c r="G166" s="260" t="s">
        <v>228</v>
      </c>
      <c r="H166" s="261">
        <v>7.069</v>
      </c>
      <c r="I166" s="262"/>
      <c r="J166" s="263">
        <f>ROUND(I166*H166,2)</f>
        <v>0</v>
      </c>
      <c r="K166" s="264"/>
      <c r="L166" s="44"/>
      <c r="M166" s="265" t="s">
        <v>1</v>
      </c>
      <c r="N166" s="266" t="s">
        <v>40</v>
      </c>
      <c r="O166" s="91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3" t="s">
        <v>133</v>
      </c>
      <c r="AT166" s="233" t="s">
        <v>214</v>
      </c>
      <c r="AU166" s="233" t="s">
        <v>85</v>
      </c>
      <c r="AY166" s="17" t="s">
        <v>127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7" t="s">
        <v>83</v>
      </c>
      <c r="BK166" s="234">
        <f>ROUND(I166*H166,2)</f>
        <v>0</v>
      </c>
      <c r="BL166" s="17" t="s">
        <v>133</v>
      </c>
      <c r="BM166" s="233" t="s">
        <v>1107</v>
      </c>
    </row>
    <row r="167" s="14" customFormat="1">
      <c r="A167" s="14"/>
      <c r="B167" s="246"/>
      <c r="C167" s="247"/>
      <c r="D167" s="237" t="s">
        <v>165</v>
      </c>
      <c r="E167" s="248" t="s">
        <v>1</v>
      </c>
      <c r="F167" s="249" t="s">
        <v>1079</v>
      </c>
      <c r="G167" s="247"/>
      <c r="H167" s="250">
        <v>7.069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165</v>
      </c>
      <c r="AU167" s="256" t="s">
        <v>85</v>
      </c>
      <c r="AV167" s="14" t="s">
        <v>85</v>
      </c>
      <c r="AW167" s="14" t="s">
        <v>32</v>
      </c>
      <c r="AX167" s="14" t="s">
        <v>83</v>
      </c>
      <c r="AY167" s="256" t="s">
        <v>127</v>
      </c>
    </row>
    <row r="168" s="2" customFormat="1" ht="21.75" customHeight="1">
      <c r="A168" s="38"/>
      <c r="B168" s="39"/>
      <c r="C168" s="257" t="s">
        <v>387</v>
      </c>
      <c r="D168" s="257" t="s">
        <v>214</v>
      </c>
      <c r="E168" s="258" t="s">
        <v>468</v>
      </c>
      <c r="F168" s="259" t="s">
        <v>469</v>
      </c>
      <c r="G168" s="260" t="s">
        <v>246</v>
      </c>
      <c r="H168" s="261">
        <v>0.59999999999999998</v>
      </c>
      <c r="I168" s="262"/>
      <c r="J168" s="263">
        <f>ROUND(I168*H168,2)</f>
        <v>0</v>
      </c>
      <c r="K168" s="264"/>
      <c r="L168" s="44"/>
      <c r="M168" s="265" t="s">
        <v>1</v>
      </c>
      <c r="N168" s="266" t="s">
        <v>40</v>
      </c>
      <c r="O168" s="91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3" t="s">
        <v>133</v>
      </c>
      <c r="AT168" s="233" t="s">
        <v>214</v>
      </c>
      <c r="AU168" s="233" t="s">
        <v>85</v>
      </c>
      <c r="AY168" s="17" t="s">
        <v>127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7" t="s">
        <v>83</v>
      </c>
      <c r="BK168" s="234">
        <f>ROUND(I168*H168,2)</f>
        <v>0</v>
      </c>
      <c r="BL168" s="17" t="s">
        <v>133</v>
      </c>
      <c r="BM168" s="233" t="s">
        <v>1108</v>
      </c>
    </row>
    <row r="169" s="2" customFormat="1" ht="16.5" customHeight="1">
      <c r="A169" s="38"/>
      <c r="B169" s="39"/>
      <c r="C169" s="257" t="s">
        <v>393</v>
      </c>
      <c r="D169" s="257" t="s">
        <v>214</v>
      </c>
      <c r="E169" s="258" t="s">
        <v>1081</v>
      </c>
      <c r="F169" s="259" t="s">
        <v>1082</v>
      </c>
      <c r="G169" s="260" t="s">
        <v>163</v>
      </c>
      <c r="H169" s="261">
        <v>4</v>
      </c>
      <c r="I169" s="262"/>
      <c r="J169" s="263">
        <f>ROUND(I169*H169,2)</f>
        <v>0</v>
      </c>
      <c r="K169" s="264"/>
      <c r="L169" s="44"/>
      <c r="M169" s="265" t="s">
        <v>1</v>
      </c>
      <c r="N169" s="266" t="s">
        <v>40</v>
      </c>
      <c r="O169" s="91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3" t="s">
        <v>133</v>
      </c>
      <c r="AT169" s="233" t="s">
        <v>214</v>
      </c>
      <c r="AU169" s="233" t="s">
        <v>85</v>
      </c>
      <c r="AY169" s="17" t="s">
        <v>127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7" t="s">
        <v>83</v>
      </c>
      <c r="BK169" s="234">
        <f>ROUND(I169*H169,2)</f>
        <v>0</v>
      </c>
      <c r="BL169" s="17" t="s">
        <v>133</v>
      </c>
      <c r="BM169" s="233" t="s">
        <v>1109</v>
      </c>
    </row>
    <row r="170" s="2" customFormat="1" ht="16.5" customHeight="1">
      <c r="A170" s="38"/>
      <c r="B170" s="39"/>
      <c r="C170" s="257" t="s">
        <v>244</v>
      </c>
      <c r="D170" s="257" t="s">
        <v>214</v>
      </c>
      <c r="E170" s="258" t="s">
        <v>1110</v>
      </c>
      <c r="F170" s="259" t="s">
        <v>1111</v>
      </c>
      <c r="G170" s="260" t="s">
        <v>163</v>
      </c>
      <c r="H170" s="261">
        <v>4</v>
      </c>
      <c r="I170" s="262"/>
      <c r="J170" s="263">
        <f>ROUND(I170*H170,2)</f>
        <v>0</v>
      </c>
      <c r="K170" s="264"/>
      <c r="L170" s="44"/>
      <c r="M170" s="265" t="s">
        <v>1</v>
      </c>
      <c r="N170" s="266" t="s">
        <v>40</v>
      </c>
      <c r="O170" s="91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3" t="s">
        <v>133</v>
      </c>
      <c r="AT170" s="233" t="s">
        <v>214</v>
      </c>
      <c r="AU170" s="233" t="s">
        <v>85</v>
      </c>
      <c r="AY170" s="17" t="s">
        <v>127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7" t="s">
        <v>83</v>
      </c>
      <c r="BK170" s="234">
        <f>ROUND(I170*H170,2)</f>
        <v>0</v>
      </c>
      <c r="BL170" s="17" t="s">
        <v>133</v>
      </c>
      <c r="BM170" s="233" t="s">
        <v>1112</v>
      </c>
    </row>
    <row r="171" s="12" customFormat="1" ht="22.8" customHeight="1">
      <c r="A171" s="12"/>
      <c r="B171" s="204"/>
      <c r="C171" s="205"/>
      <c r="D171" s="206" t="s">
        <v>74</v>
      </c>
      <c r="E171" s="218" t="s">
        <v>1113</v>
      </c>
      <c r="F171" s="218" t="s">
        <v>1114</v>
      </c>
      <c r="G171" s="205"/>
      <c r="H171" s="205"/>
      <c r="I171" s="208"/>
      <c r="J171" s="219">
        <f>BK171</f>
        <v>0</v>
      </c>
      <c r="K171" s="205"/>
      <c r="L171" s="210"/>
      <c r="M171" s="211"/>
      <c r="N171" s="212"/>
      <c r="O171" s="212"/>
      <c r="P171" s="213">
        <f>SUM(P172:P186)</f>
        <v>0</v>
      </c>
      <c r="Q171" s="212"/>
      <c r="R171" s="213">
        <f>SUM(R172:R186)</f>
        <v>0.021520000000000001</v>
      </c>
      <c r="S171" s="212"/>
      <c r="T171" s="214">
        <f>SUM(T172:T186)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83</v>
      </c>
      <c r="AT171" s="216" t="s">
        <v>74</v>
      </c>
      <c r="AU171" s="216" t="s">
        <v>83</v>
      </c>
      <c r="AY171" s="215" t="s">
        <v>127</v>
      </c>
      <c r="BK171" s="217">
        <f>SUM(BK172:BK186)</f>
        <v>0</v>
      </c>
    </row>
    <row r="172" s="2" customFormat="1" ht="24.15" customHeight="1">
      <c r="A172" s="38"/>
      <c r="B172" s="39"/>
      <c r="C172" s="257" t="s">
        <v>403</v>
      </c>
      <c r="D172" s="257" t="s">
        <v>214</v>
      </c>
      <c r="E172" s="258" t="s">
        <v>1057</v>
      </c>
      <c r="F172" s="259" t="s">
        <v>1058</v>
      </c>
      <c r="G172" s="260" t="s">
        <v>163</v>
      </c>
      <c r="H172" s="261">
        <v>4</v>
      </c>
      <c r="I172" s="262"/>
      <c r="J172" s="263">
        <f>ROUND(I172*H172,2)</f>
        <v>0</v>
      </c>
      <c r="K172" s="264"/>
      <c r="L172" s="44"/>
      <c r="M172" s="265" t="s">
        <v>1</v>
      </c>
      <c r="N172" s="266" t="s">
        <v>40</v>
      </c>
      <c r="O172" s="91"/>
      <c r="P172" s="231">
        <f>O172*H172</f>
        <v>0</v>
      </c>
      <c r="Q172" s="231">
        <v>6.0000000000000002E-05</v>
      </c>
      <c r="R172" s="231">
        <f>Q172*H172</f>
        <v>0.00024000000000000001</v>
      </c>
      <c r="S172" s="231">
        <v>0</v>
      </c>
      <c r="T172" s="23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3" t="s">
        <v>133</v>
      </c>
      <c r="AT172" s="233" t="s">
        <v>214</v>
      </c>
      <c r="AU172" s="233" t="s">
        <v>85</v>
      </c>
      <c r="AY172" s="17" t="s">
        <v>127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7" t="s">
        <v>83</v>
      </c>
      <c r="BK172" s="234">
        <f>ROUND(I172*H172,2)</f>
        <v>0</v>
      </c>
      <c r="BL172" s="17" t="s">
        <v>133</v>
      </c>
      <c r="BM172" s="233" t="s">
        <v>1115</v>
      </c>
    </row>
    <row r="173" s="2" customFormat="1" ht="24.15" customHeight="1">
      <c r="A173" s="38"/>
      <c r="B173" s="39"/>
      <c r="C173" s="257" t="s">
        <v>407</v>
      </c>
      <c r="D173" s="257" t="s">
        <v>214</v>
      </c>
      <c r="E173" s="258" t="s">
        <v>1060</v>
      </c>
      <c r="F173" s="259" t="s">
        <v>1061</v>
      </c>
      <c r="G173" s="260" t="s">
        <v>163</v>
      </c>
      <c r="H173" s="261">
        <v>4</v>
      </c>
      <c r="I173" s="262"/>
      <c r="J173" s="263">
        <f>ROUND(I173*H173,2)</f>
        <v>0</v>
      </c>
      <c r="K173" s="264"/>
      <c r="L173" s="44"/>
      <c r="M173" s="265" t="s">
        <v>1</v>
      </c>
      <c r="N173" s="266" t="s">
        <v>40</v>
      </c>
      <c r="O173" s="91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3" t="s">
        <v>133</v>
      </c>
      <c r="AT173" s="233" t="s">
        <v>214</v>
      </c>
      <c r="AU173" s="233" t="s">
        <v>85</v>
      </c>
      <c r="AY173" s="17" t="s">
        <v>127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7" t="s">
        <v>83</v>
      </c>
      <c r="BK173" s="234">
        <f>ROUND(I173*H173,2)</f>
        <v>0</v>
      </c>
      <c r="BL173" s="17" t="s">
        <v>133</v>
      </c>
      <c r="BM173" s="233" t="s">
        <v>1116</v>
      </c>
    </row>
    <row r="174" s="2" customFormat="1" ht="24.15" customHeight="1">
      <c r="A174" s="38"/>
      <c r="B174" s="39"/>
      <c r="C174" s="257" t="s">
        <v>413</v>
      </c>
      <c r="D174" s="257" t="s">
        <v>214</v>
      </c>
      <c r="E174" s="258" t="s">
        <v>1088</v>
      </c>
      <c r="F174" s="259" t="s">
        <v>1089</v>
      </c>
      <c r="G174" s="260" t="s">
        <v>163</v>
      </c>
      <c r="H174" s="261">
        <v>4</v>
      </c>
      <c r="I174" s="262"/>
      <c r="J174" s="263">
        <f>ROUND(I174*H174,2)</f>
        <v>0</v>
      </c>
      <c r="K174" s="264"/>
      <c r="L174" s="44"/>
      <c r="M174" s="265" t="s">
        <v>1</v>
      </c>
      <c r="N174" s="266" t="s">
        <v>40</v>
      </c>
      <c r="O174" s="91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3" t="s">
        <v>133</v>
      </c>
      <c r="AT174" s="233" t="s">
        <v>214</v>
      </c>
      <c r="AU174" s="233" t="s">
        <v>85</v>
      </c>
      <c r="AY174" s="17" t="s">
        <v>127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7" t="s">
        <v>83</v>
      </c>
      <c r="BK174" s="234">
        <f>ROUND(I174*H174,2)</f>
        <v>0</v>
      </c>
      <c r="BL174" s="17" t="s">
        <v>133</v>
      </c>
      <c r="BM174" s="233" t="s">
        <v>1117</v>
      </c>
    </row>
    <row r="175" s="2" customFormat="1" ht="16.5" customHeight="1">
      <c r="A175" s="38"/>
      <c r="B175" s="39"/>
      <c r="C175" s="257" t="s">
        <v>417</v>
      </c>
      <c r="D175" s="257" t="s">
        <v>214</v>
      </c>
      <c r="E175" s="258" t="s">
        <v>1063</v>
      </c>
      <c r="F175" s="259" t="s">
        <v>1064</v>
      </c>
      <c r="G175" s="260" t="s">
        <v>163</v>
      </c>
      <c r="H175" s="261">
        <v>4</v>
      </c>
      <c r="I175" s="262"/>
      <c r="J175" s="263">
        <f>ROUND(I175*H175,2)</f>
        <v>0</v>
      </c>
      <c r="K175" s="264"/>
      <c r="L175" s="44"/>
      <c r="M175" s="265" t="s">
        <v>1</v>
      </c>
      <c r="N175" s="266" t="s">
        <v>40</v>
      </c>
      <c r="O175" s="91"/>
      <c r="P175" s="231">
        <f>O175*H175</f>
        <v>0</v>
      </c>
      <c r="Q175" s="231">
        <v>2.0000000000000002E-05</v>
      </c>
      <c r="R175" s="231">
        <f>Q175*H175</f>
        <v>8.0000000000000007E-05</v>
      </c>
      <c r="S175" s="231">
        <v>0</v>
      </c>
      <c r="T175" s="23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3" t="s">
        <v>133</v>
      </c>
      <c r="AT175" s="233" t="s">
        <v>214</v>
      </c>
      <c r="AU175" s="233" t="s">
        <v>85</v>
      </c>
      <c r="AY175" s="17" t="s">
        <v>127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7" t="s">
        <v>83</v>
      </c>
      <c r="BK175" s="234">
        <f>ROUND(I175*H175,2)</f>
        <v>0</v>
      </c>
      <c r="BL175" s="17" t="s">
        <v>133</v>
      </c>
      <c r="BM175" s="233" t="s">
        <v>1118</v>
      </c>
    </row>
    <row r="176" s="2" customFormat="1" ht="24.15" customHeight="1">
      <c r="A176" s="38"/>
      <c r="B176" s="39"/>
      <c r="C176" s="257" t="s">
        <v>423</v>
      </c>
      <c r="D176" s="257" t="s">
        <v>214</v>
      </c>
      <c r="E176" s="258" t="s">
        <v>1066</v>
      </c>
      <c r="F176" s="259" t="s">
        <v>1067</v>
      </c>
      <c r="G176" s="260" t="s">
        <v>228</v>
      </c>
      <c r="H176" s="261">
        <v>0.70699999999999996</v>
      </c>
      <c r="I176" s="262"/>
      <c r="J176" s="263">
        <f>ROUND(I176*H176,2)</f>
        <v>0</v>
      </c>
      <c r="K176" s="264"/>
      <c r="L176" s="44"/>
      <c r="M176" s="265" t="s">
        <v>1</v>
      </c>
      <c r="N176" s="266" t="s">
        <v>40</v>
      </c>
      <c r="O176" s="91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3" t="s">
        <v>133</v>
      </c>
      <c r="AT176" s="233" t="s">
        <v>214</v>
      </c>
      <c r="AU176" s="233" t="s">
        <v>85</v>
      </c>
      <c r="AY176" s="17" t="s">
        <v>127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7" t="s">
        <v>83</v>
      </c>
      <c r="BK176" s="234">
        <f>ROUND(I176*H176,2)</f>
        <v>0</v>
      </c>
      <c r="BL176" s="17" t="s">
        <v>133</v>
      </c>
      <c r="BM176" s="233" t="s">
        <v>1119</v>
      </c>
    </row>
    <row r="177" s="14" customFormat="1">
      <c r="A177" s="14"/>
      <c r="B177" s="246"/>
      <c r="C177" s="247"/>
      <c r="D177" s="237" t="s">
        <v>165</v>
      </c>
      <c r="E177" s="248" t="s">
        <v>1</v>
      </c>
      <c r="F177" s="249" t="s">
        <v>1069</v>
      </c>
      <c r="G177" s="247"/>
      <c r="H177" s="250">
        <v>0.70699999999999996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165</v>
      </c>
      <c r="AU177" s="256" t="s">
        <v>85</v>
      </c>
      <c r="AV177" s="14" t="s">
        <v>85</v>
      </c>
      <c r="AW177" s="14" t="s">
        <v>32</v>
      </c>
      <c r="AX177" s="14" t="s">
        <v>83</v>
      </c>
      <c r="AY177" s="256" t="s">
        <v>127</v>
      </c>
    </row>
    <row r="178" s="2" customFormat="1" ht="16.5" customHeight="1">
      <c r="A178" s="38"/>
      <c r="B178" s="39"/>
      <c r="C178" s="220" t="s">
        <v>428</v>
      </c>
      <c r="D178" s="220" t="s">
        <v>129</v>
      </c>
      <c r="E178" s="221" t="s">
        <v>1070</v>
      </c>
      <c r="F178" s="222" t="s">
        <v>1071</v>
      </c>
      <c r="G178" s="223" t="s">
        <v>246</v>
      </c>
      <c r="H178" s="224">
        <v>0.106</v>
      </c>
      <c r="I178" s="225"/>
      <c r="J178" s="226">
        <f>ROUND(I178*H178,2)</f>
        <v>0</v>
      </c>
      <c r="K178" s="227"/>
      <c r="L178" s="228"/>
      <c r="M178" s="229" t="s">
        <v>1</v>
      </c>
      <c r="N178" s="230" t="s">
        <v>40</v>
      </c>
      <c r="O178" s="91"/>
      <c r="P178" s="231">
        <f>O178*H178</f>
        <v>0</v>
      </c>
      <c r="Q178" s="231">
        <v>0.20000000000000001</v>
      </c>
      <c r="R178" s="231">
        <f>Q178*H178</f>
        <v>0.0212</v>
      </c>
      <c r="S178" s="231">
        <v>0</v>
      </c>
      <c r="T178" s="23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3" t="s">
        <v>132</v>
      </c>
      <c r="AT178" s="233" t="s">
        <v>129</v>
      </c>
      <c r="AU178" s="233" t="s">
        <v>85</v>
      </c>
      <c r="AY178" s="17" t="s">
        <v>127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7" t="s">
        <v>83</v>
      </c>
      <c r="BK178" s="234">
        <f>ROUND(I178*H178,2)</f>
        <v>0</v>
      </c>
      <c r="BL178" s="17" t="s">
        <v>133</v>
      </c>
      <c r="BM178" s="233" t="s">
        <v>1120</v>
      </c>
    </row>
    <row r="179" s="14" customFormat="1">
      <c r="A179" s="14"/>
      <c r="B179" s="246"/>
      <c r="C179" s="247"/>
      <c r="D179" s="237" t="s">
        <v>165</v>
      </c>
      <c r="E179" s="248" t="s">
        <v>1</v>
      </c>
      <c r="F179" s="249" t="s">
        <v>1073</v>
      </c>
      <c r="G179" s="247"/>
      <c r="H179" s="250">
        <v>0.106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165</v>
      </c>
      <c r="AU179" s="256" t="s">
        <v>85</v>
      </c>
      <c r="AV179" s="14" t="s">
        <v>85</v>
      </c>
      <c r="AW179" s="14" t="s">
        <v>32</v>
      </c>
      <c r="AX179" s="14" t="s">
        <v>83</v>
      </c>
      <c r="AY179" s="256" t="s">
        <v>127</v>
      </c>
    </row>
    <row r="180" s="2" customFormat="1" ht="16.5" customHeight="1">
      <c r="A180" s="38"/>
      <c r="B180" s="39"/>
      <c r="C180" s="257" t="s">
        <v>432</v>
      </c>
      <c r="D180" s="257" t="s">
        <v>214</v>
      </c>
      <c r="E180" s="258" t="s">
        <v>463</v>
      </c>
      <c r="F180" s="259" t="s">
        <v>464</v>
      </c>
      <c r="G180" s="260" t="s">
        <v>246</v>
      </c>
      <c r="H180" s="261">
        <v>0.59999999999999998</v>
      </c>
      <c r="I180" s="262"/>
      <c r="J180" s="263">
        <f>ROUND(I180*H180,2)</f>
        <v>0</v>
      </c>
      <c r="K180" s="264"/>
      <c r="L180" s="44"/>
      <c r="M180" s="265" t="s">
        <v>1</v>
      </c>
      <c r="N180" s="266" t="s">
        <v>40</v>
      </c>
      <c r="O180" s="91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3" t="s">
        <v>133</v>
      </c>
      <c r="AT180" s="233" t="s">
        <v>214</v>
      </c>
      <c r="AU180" s="233" t="s">
        <v>85</v>
      </c>
      <c r="AY180" s="17" t="s">
        <v>127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7" t="s">
        <v>83</v>
      </c>
      <c r="BK180" s="234">
        <f>ROUND(I180*H180,2)</f>
        <v>0</v>
      </c>
      <c r="BL180" s="17" t="s">
        <v>133</v>
      </c>
      <c r="BM180" s="233" t="s">
        <v>1121</v>
      </c>
    </row>
    <row r="181" s="14" customFormat="1">
      <c r="A181" s="14"/>
      <c r="B181" s="246"/>
      <c r="C181" s="247"/>
      <c r="D181" s="237" t="s">
        <v>165</v>
      </c>
      <c r="E181" s="248" t="s">
        <v>1</v>
      </c>
      <c r="F181" s="249" t="s">
        <v>1106</v>
      </c>
      <c r="G181" s="247"/>
      <c r="H181" s="250">
        <v>0.59999999999999998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165</v>
      </c>
      <c r="AU181" s="256" t="s">
        <v>85</v>
      </c>
      <c r="AV181" s="14" t="s">
        <v>85</v>
      </c>
      <c r="AW181" s="14" t="s">
        <v>32</v>
      </c>
      <c r="AX181" s="14" t="s">
        <v>75</v>
      </c>
      <c r="AY181" s="256" t="s">
        <v>127</v>
      </c>
    </row>
    <row r="182" s="15" customFormat="1">
      <c r="A182" s="15"/>
      <c r="B182" s="272"/>
      <c r="C182" s="273"/>
      <c r="D182" s="237" t="s">
        <v>165</v>
      </c>
      <c r="E182" s="274" t="s">
        <v>1</v>
      </c>
      <c r="F182" s="275" t="s">
        <v>335</v>
      </c>
      <c r="G182" s="273"/>
      <c r="H182" s="276">
        <v>0.59999999999999998</v>
      </c>
      <c r="I182" s="277"/>
      <c r="J182" s="273"/>
      <c r="K182" s="273"/>
      <c r="L182" s="278"/>
      <c r="M182" s="279"/>
      <c r="N182" s="280"/>
      <c r="O182" s="280"/>
      <c r="P182" s="280"/>
      <c r="Q182" s="280"/>
      <c r="R182" s="280"/>
      <c r="S182" s="280"/>
      <c r="T182" s="28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2" t="s">
        <v>165</v>
      </c>
      <c r="AU182" s="282" t="s">
        <v>85</v>
      </c>
      <c r="AV182" s="15" t="s">
        <v>133</v>
      </c>
      <c r="AW182" s="15" t="s">
        <v>32</v>
      </c>
      <c r="AX182" s="15" t="s">
        <v>83</v>
      </c>
      <c r="AY182" s="282" t="s">
        <v>127</v>
      </c>
    </row>
    <row r="183" s="2" customFormat="1" ht="21.75" customHeight="1">
      <c r="A183" s="38"/>
      <c r="B183" s="39"/>
      <c r="C183" s="257" t="s">
        <v>436</v>
      </c>
      <c r="D183" s="257" t="s">
        <v>214</v>
      </c>
      <c r="E183" s="258" t="s">
        <v>1076</v>
      </c>
      <c r="F183" s="259" t="s">
        <v>1077</v>
      </c>
      <c r="G183" s="260" t="s">
        <v>228</v>
      </c>
      <c r="H183" s="261">
        <v>7.069</v>
      </c>
      <c r="I183" s="262"/>
      <c r="J183" s="263">
        <f>ROUND(I183*H183,2)</f>
        <v>0</v>
      </c>
      <c r="K183" s="264"/>
      <c r="L183" s="44"/>
      <c r="M183" s="265" t="s">
        <v>1</v>
      </c>
      <c r="N183" s="266" t="s">
        <v>40</v>
      </c>
      <c r="O183" s="91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3" t="s">
        <v>133</v>
      </c>
      <c r="AT183" s="233" t="s">
        <v>214</v>
      </c>
      <c r="AU183" s="233" t="s">
        <v>85</v>
      </c>
      <c r="AY183" s="17" t="s">
        <v>127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7" t="s">
        <v>83</v>
      </c>
      <c r="BK183" s="234">
        <f>ROUND(I183*H183,2)</f>
        <v>0</v>
      </c>
      <c r="BL183" s="17" t="s">
        <v>133</v>
      </c>
      <c r="BM183" s="233" t="s">
        <v>1122</v>
      </c>
    </row>
    <row r="184" s="14" customFormat="1">
      <c r="A184" s="14"/>
      <c r="B184" s="246"/>
      <c r="C184" s="247"/>
      <c r="D184" s="237" t="s">
        <v>165</v>
      </c>
      <c r="E184" s="248" t="s">
        <v>1</v>
      </c>
      <c r="F184" s="249" t="s">
        <v>1079</v>
      </c>
      <c r="G184" s="247"/>
      <c r="H184" s="250">
        <v>7.069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165</v>
      </c>
      <c r="AU184" s="256" t="s">
        <v>85</v>
      </c>
      <c r="AV184" s="14" t="s">
        <v>85</v>
      </c>
      <c r="AW184" s="14" t="s">
        <v>32</v>
      </c>
      <c r="AX184" s="14" t="s">
        <v>83</v>
      </c>
      <c r="AY184" s="256" t="s">
        <v>127</v>
      </c>
    </row>
    <row r="185" s="2" customFormat="1" ht="21.75" customHeight="1">
      <c r="A185" s="38"/>
      <c r="B185" s="39"/>
      <c r="C185" s="257" t="s">
        <v>440</v>
      </c>
      <c r="D185" s="257" t="s">
        <v>214</v>
      </c>
      <c r="E185" s="258" t="s">
        <v>468</v>
      </c>
      <c r="F185" s="259" t="s">
        <v>469</v>
      </c>
      <c r="G185" s="260" t="s">
        <v>246</v>
      </c>
      <c r="H185" s="261">
        <v>0.59999999999999998</v>
      </c>
      <c r="I185" s="262"/>
      <c r="J185" s="263">
        <f>ROUND(I185*H185,2)</f>
        <v>0</v>
      </c>
      <c r="K185" s="264"/>
      <c r="L185" s="44"/>
      <c r="M185" s="265" t="s">
        <v>1</v>
      </c>
      <c r="N185" s="266" t="s">
        <v>40</v>
      </c>
      <c r="O185" s="91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3" t="s">
        <v>133</v>
      </c>
      <c r="AT185" s="233" t="s">
        <v>214</v>
      </c>
      <c r="AU185" s="233" t="s">
        <v>85</v>
      </c>
      <c r="AY185" s="17" t="s">
        <v>127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7" t="s">
        <v>83</v>
      </c>
      <c r="BK185" s="234">
        <f>ROUND(I185*H185,2)</f>
        <v>0</v>
      </c>
      <c r="BL185" s="17" t="s">
        <v>133</v>
      </c>
      <c r="BM185" s="233" t="s">
        <v>1123</v>
      </c>
    </row>
    <row r="186" s="2" customFormat="1" ht="16.5" customHeight="1">
      <c r="A186" s="38"/>
      <c r="B186" s="39"/>
      <c r="C186" s="257" t="s">
        <v>445</v>
      </c>
      <c r="D186" s="257" t="s">
        <v>214</v>
      </c>
      <c r="E186" s="258" t="s">
        <v>1081</v>
      </c>
      <c r="F186" s="259" t="s">
        <v>1082</v>
      </c>
      <c r="G186" s="260" t="s">
        <v>163</v>
      </c>
      <c r="H186" s="261">
        <v>4</v>
      </c>
      <c r="I186" s="262"/>
      <c r="J186" s="263">
        <f>ROUND(I186*H186,2)</f>
        <v>0</v>
      </c>
      <c r="K186" s="264"/>
      <c r="L186" s="44"/>
      <c r="M186" s="265" t="s">
        <v>1</v>
      </c>
      <c r="N186" s="266" t="s">
        <v>40</v>
      </c>
      <c r="O186" s="91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3" t="s">
        <v>133</v>
      </c>
      <c r="AT186" s="233" t="s">
        <v>214</v>
      </c>
      <c r="AU186" s="233" t="s">
        <v>85</v>
      </c>
      <c r="AY186" s="17" t="s">
        <v>127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7" t="s">
        <v>83</v>
      </c>
      <c r="BK186" s="234">
        <f>ROUND(I186*H186,2)</f>
        <v>0</v>
      </c>
      <c r="BL186" s="17" t="s">
        <v>133</v>
      </c>
      <c r="BM186" s="233" t="s">
        <v>1124</v>
      </c>
    </row>
    <row r="187" s="12" customFormat="1" ht="22.8" customHeight="1">
      <c r="A187" s="12"/>
      <c r="B187" s="204"/>
      <c r="C187" s="205"/>
      <c r="D187" s="206" t="s">
        <v>74</v>
      </c>
      <c r="E187" s="218" t="s">
        <v>1125</v>
      </c>
      <c r="F187" s="218" t="s">
        <v>1126</v>
      </c>
      <c r="G187" s="205"/>
      <c r="H187" s="205"/>
      <c r="I187" s="208"/>
      <c r="J187" s="219">
        <f>BK187</f>
        <v>0</v>
      </c>
      <c r="K187" s="205"/>
      <c r="L187" s="210"/>
      <c r="M187" s="211"/>
      <c r="N187" s="212"/>
      <c r="O187" s="212"/>
      <c r="P187" s="213">
        <f>SUM(P188:P202)</f>
        <v>0</v>
      </c>
      <c r="Q187" s="212"/>
      <c r="R187" s="213">
        <f>SUM(R188:R202)</f>
        <v>0.021520000000000001</v>
      </c>
      <c r="S187" s="212"/>
      <c r="T187" s="214">
        <f>SUM(T188:T202)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5" t="s">
        <v>83</v>
      </c>
      <c r="AT187" s="216" t="s">
        <v>74</v>
      </c>
      <c r="AU187" s="216" t="s">
        <v>83</v>
      </c>
      <c r="AY187" s="215" t="s">
        <v>127</v>
      </c>
      <c r="BK187" s="217">
        <f>SUM(BK188:BK202)</f>
        <v>0</v>
      </c>
    </row>
    <row r="188" s="2" customFormat="1" ht="24.15" customHeight="1">
      <c r="A188" s="38"/>
      <c r="B188" s="39"/>
      <c r="C188" s="257" t="s">
        <v>449</v>
      </c>
      <c r="D188" s="257" t="s">
        <v>214</v>
      </c>
      <c r="E188" s="258" t="s">
        <v>1057</v>
      </c>
      <c r="F188" s="259" t="s">
        <v>1058</v>
      </c>
      <c r="G188" s="260" t="s">
        <v>163</v>
      </c>
      <c r="H188" s="261">
        <v>4</v>
      </c>
      <c r="I188" s="262"/>
      <c r="J188" s="263">
        <f>ROUND(I188*H188,2)</f>
        <v>0</v>
      </c>
      <c r="K188" s="264"/>
      <c r="L188" s="44"/>
      <c r="M188" s="265" t="s">
        <v>1</v>
      </c>
      <c r="N188" s="266" t="s">
        <v>40</v>
      </c>
      <c r="O188" s="91"/>
      <c r="P188" s="231">
        <f>O188*H188</f>
        <v>0</v>
      </c>
      <c r="Q188" s="231">
        <v>6.0000000000000002E-05</v>
      </c>
      <c r="R188" s="231">
        <f>Q188*H188</f>
        <v>0.00024000000000000001</v>
      </c>
      <c r="S188" s="231">
        <v>0</v>
      </c>
      <c r="T188" s="23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3" t="s">
        <v>133</v>
      </c>
      <c r="AT188" s="233" t="s">
        <v>214</v>
      </c>
      <c r="AU188" s="233" t="s">
        <v>85</v>
      </c>
      <c r="AY188" s="17" t="s">
        <v>127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7" t="s">
        <v>83</v>
      </c>
      <c r="BK188" s="234">
        <f>ROUND(I188*H188,2)</f>
        <v>0</v>
      </c>
      <c r="BL188" s="17" t="s">
        <v>133</v>
      </c>
      <c r="BM188" s="233" t="s">
        <v>1127</v>
      </c>
    </row>
    <row r="189" s="2" customFormat="1" ht="24.15" customHeight="1">
      <c r="A189" s="38"/>
      <c r="B189" s="39"/>
      <c r="C189" s="257" t="s">
        <v>453</v>
      </c>
      <c r="D189" s="257" t="s">
        <v>214</v>
      </c>
      <c r="E189" s="258" t="s">
        <v>1060</v>
      </c>
      <c r="F189" s="259" t="s">
        <v>1061</v>
      </c>
      <c r="G189" s="260" t="s">
        <v>163</v>
      </c>
      <c r="H189" s="261">
        <v>4</v>
      </c>
      <c r="I189" s="262"/>
      <c r="J189" s="263">
        <f>ROUND(I189*H189,2)</f>
        <v>0</v>
      </c>
      <c r="K189" s="264"/>
      <c r="L189" s="44"/>
      <c r="M189" s="265" t="s">
        <v>1</v>
      </c>
      <c r="N189" s="266" t="s">
        <v>40</v>
      </c>
      <c r="O189" s="91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3" t="s">
        <v>133</v>
      </c>
      <c r="AT189" s="233" t="s">
        <v>214</v>
      </c>
      <c r="AU189" s="233" t="s">
        <v>85</v>
      </c>
      <c r="AY189" s="17" t="s">
        <v>127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7" t="s">
        <v>83</v>
      </c>
      <c r="BK189" s="234">
        <f>ROUND(I189*H189,2)</f>
        <v>0</v>
      </c>
      <c r="BL189" s="17" t="s">
        <v>133</v>
      </c>
      <c r="BM189" s="233" t="s">
        <v>1128</v>
      </c>
    </row>
    <row r="190" s="2" customFormat="1" ht="16.5" customHeight="1">
      <c r="A190" s="38"/>
      <c r="B190" s="39"/>
      <c r="C190" s="257" t="s">
        <v>457</v>
      </c>
      <c r="D190" s="257" t="s">
        <v>214</v>
      </c>
      <c r="E190" s="258" t="s">
        <v>1063</v>
      </c>
      <c r="F190" s="259" t="s">
        <v>1064</v>
      </c>
      <c r="G190" s="260" t="s">
        <v>163</v>
      </c>
      <c r="H190" s="261">
        <v>4</v>
      </c>
      <c r="I190" s="262"/>
      <c r="J190" s="263">
        <f>ROUND(I190*H190,2)</f>
        <v>0</v>
      </c>
      <c r="K190" s="264"/>
      <c r="L190" s="44"/>
      <c r="M190" s="265" t="s">
        <v>1</v>
      </c>
      <c r="N190" s="266" t="s">
        <v>40</v>
      </c>
      <c r="O190" s="91"/>
      <c r="P190" s="231">
        <f>O190*H190</f>
        <v>0</v>
      </c>
      <c r="Q190" s="231">
        <v>2.0000000000000002E-05</v>
      </c>
      <c r="R190" s="231">
        <f>Q190*H190</f>
        <v>8.0000000000000007E-05</v>
      </c>
      <c r="S190" s="231">
        <v>0</v>
      </c>
      <c r="T190" s="23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3" t="s">
        <v>133</v>
      </c>
      <c r="AT190" s="233" t="s">
        <v>214</v>
      </c>
      <c r="AU190" s="233" t="s">
        <v>85</v>
      </c>
      <c r="AY190" s="17" t="s">
        <v>127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7" t="s">
        <v>83</v>
      </c>
      <c r="BK190" s="234">
        <f>ROUND(I190*H190,2)</f>
        <v>0</v>
      </c>
      <c r="BL190" s="17" t="s">
        <v>133</v>
      </c>
      <c r="BM190" s="233" t="s">
        <v>1129</v>
      </c>
    </row>
    <row r="191" s="2" customFormat="1" ht="24.15" customHeight="1">
      <c r="A191" s="38"/>
      <c r="B191" s="39"/>
      <c r="C191" s="257" t="s">
        <v>462</v>
      </c>
      <c r="D191" s="257" t="s">
        <v>214</v>
      </c>
      <c r="E191" s="258" t="s">
        <v>1066</v>
      </c>
      <c r="F191" s="259" t="s">
        <v>1067</v>
      </c>
      <c r="G191" s="260" t="s">
        <v>228</v>
      </c>
      <c r="H191" s="261">
        <v>0.70699999999999996</v>
      </c>
      <c r="I191" s="262"/>
      <c r="J191" s="263">
        <f>ROUND(I191*H191,2)</f>
        <v>0</v>
      </c>
      <c r="K191" s="264"/>
      <c r="L191" s="44"/>
      <c r="M191" s="265" t="s">
        <v>1</v>
      </c>
      <c r="N191" s="266" t="s">
        <v>40</v>
      </c>
      <c r="O191" s="91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3" t="s">
        <v>133</v>
      </c>
      <c r="AT191" s="233" t="s">
        <v>214</v>
      </c>
      <c r="AU191" s="233" t="s">
        <v>85</v>
      </c>
      <c r="AY191" s="17" t="s">
        <v>127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7" t="s">
        <v>83</v>
      </c>
      <c r="BK191" s="234">
        <f>ROUND(I191*H191,2)</f>
        <v>0</v>
      </c>
      <c r="BL191" s="17" t="s">
        <v>133</v>
      </c>
      <c r="BM191" s="233" t="s">
        <v>1130</v>
      </c>
    </row>
    <row r="192" s="14" customFormat="1">
      <c r="A192" s="14"/>
      <c r="B192" s="246"/>
      <c r="C192" s="247"/>
      <c r="D192" s="237" t="s">
        <v>165</v>
      </c>
      <c r="E192" s="248" t="s">
        <v>1</v>
      </c>
      <c r="F192" s="249" t="s">
        <v>1069</v>
      </c>
      <c r="G192" s="247"/>
      <c r="H192" s="250">
        <v>0.70699999999999996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165</v>
      </c>
      <c r="AU192" s="256" t="s">
        <v>85</v>
      </c>
      <c r="AV192" s="14" t="s">
        <v>85</v>
      </c>
      <c r="AW192" s="14" t="s">
        <v>32</v>
      </c>
      <c r="AX192" s="14" t="s">
        <v>83</v>
      </c>
      <c r="AY192" s="256" t="s">
        <v>127</v>
      </c>
    </row>
    <row r="193" s="2" customFormat="1" ht="16.5" customHeight="1">
      <c r="A193" s="38"/>
      <c r="B193" s="39"/>
      <c r="C193" s="220" t="s">
        <v>467</v>
      </c>
      <c r="D193" s="220" t="s">
        <v>129</v>
      </c>
      <c r="E193" s="221" t="s">
        <v>1070</v>
      </c>
      <c r="F193" s="222" t="s">
        <v>1071</v>
      </c>
      <c r="G193" s="223" t="s">
        <v>246</v>
      </c>
      <c r="H193" s="224">
        <v>0.106</v>
      </c>
      <c r="I193" s="225"/>
      <c r="J193" s="226">
        <f>ROUND(I193*H193,2)</f>
        <v>0</v>
      </c>
      <c r="K193" s="227"/>
      <c r="L193" s="228"/>
      <c r="M193" s="229" t="s">
        <v>1</v>
      </c>
      <c r="N193" s="230" t="s">
        <v>40</v>
      </c>
      <c r="O193" s="91"/>
      <c r="P193" s="231">
        <f>O193*H193</f>
        <v>0</v>
      </c>
      <c r="Q193" s="231">
        <v>0.20000000000000001</v>
      </c>
      <c r="R193" s="231">
        <f>Q193*H193</f>
        <v>0.0212</v>
      </c>
      <c r="S193" s="231">
        <v>0</v>
      </c>
      <c r="T193" s="23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3" t="s">
        <v>132</v>
      </c>
      <c r="AT193" s="233" t="s">
        <v>129</v>
      </c>
      <c r="AU193" s="233" t="s">
        <v>85</v>
      </c>
      <c r="AY193" s="17" t="s">
        <v>127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7" t="s">
        <v>83</v>
      </c>
      <c r="BK193" s="234">
        <f>ROUND(I193*H193,2)</f>
        <v>0</v>
      </c>
      <c r="BL193" s="17" t="s">
        <v>133</v>
      </c>
      <c r="BM193" s="233" t="s">
        <v>1131</v>
      </c>
    </row>
    <row r="194" s="14" customFormat="1">
      <c r="A194" s="14"/>
      <c r="B194" s="246"/>
      <c r="C194" s="247"/>
      <c r="D194" s="237" t="s">
        <v>165</v>
      </c>
      <c r="E194" s="248" t="s">
        <v>1</v>
      </c>
      <c r="F194" s="249" t="s">
        <v>1073</v>
      </c>
      <c r="G194" s="247"/>
      <c r="H194" s="250">
        <v>0.106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165</v>
      </c>
      <c r="AU194" s="256" t="s">
        <v>85</v>
      </c>
      <c r="AV194" s="14" t="s">
        <v>85</v>
      </c>
      <c r="AW194" s="14" t="s">
        <v>32</v>
      </c>
      <c r="AX194" s="14" t="s">
        <v>83</v>
      </c>
      <c r="AY194" s="256" t="s">
        <v>127</v>
      </c>
    </row>
    <row r="195" s="2" customFormat="1" ht="16.5" customHeight="1">
      <c r="A195" s="38"/>
      <c r="B195" s="39"/>
      <c r="C195" s="257" t="s">
        <v>471</v>
      </c>
      <c r="D195" s="257" t="s">
        <v>214</v>
      </c>
      <c r="E195" s="258" t="s">
        <v>463</v>
      </c>
      <c r="F195" s="259" t="s">
        <v>464</v>
      </c>
      <c r="G195" s="260" t="s">
        <v>246</v>
      </c>
      <c r="H195" s="261">
        <v>0.59999999999999998</v>
      </c>
      <c r="I195" s="262"/>
      <c r="J195" s="263">
        <f>ROUND(I195*H195,2)</f>
        <v>0</v>
      </c>
      <c r="K195" s="264"/>
      <c r="L195" s="44"/>
      <c r="M195" s="265" t="s">
        <v>1</v>
      </c>
      <c r="N195" s="266" t="s">
        <v>40</v>
      </c>
      <c r="O195" s="91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3" t="s">
        <v>133</v>
      </c>
      <c r="AT195" s="233" t="s">
        <v>214</v>
      </c>
      <c r="AU195" s="233" t="s">
        <v>85</v>
      </c>
      <c r="AY195" s="17" t="s">
        <v>127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7" t="s">
        <v>83</v>
      </c>
      <c r="BK195" s="234">
        <f>ROUND(I195*H195,2)</f>
        <v>0</v>
      </c>
      <c r="BL195" s="17" t="s">
        <v>133</v>
      </c>
      <c r="BM195" s="233" t="s">
        <v>1132</v>
      </c>
    </row>
    <row r="196" s="14" customFormat="1">
      <c r="A196" s="14"/>
      <c r="B196" s="246"/>
      <c r="C196" s="247"/>
      <c r="D196" s="237" t="s">
        <v>165</v>
      </c>
      <c r="E196" s="248" t="s">
        <v>1</v>
      </c>
      <c r="F196" s="249" t="s">
        <v>1106</v>
      </c>
      <c r="G196" s="247"/>
      <c r="H196" s="250">
        <v>0.59999999999999998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165</v>
      </c>
      <c r="AU196" s="256" t="s">
        <v>85</v>
      </c>
      <c r="AV196" s="14" t="s">
        <v>85</v>
      </c>
      <c r="AW196" s="14" t="s">
        <v>32</v>
      </c>
      <c r="AX196" s="14" t="s">
        <v>75</v>
      </c>
      <c r="AY196" s="256" t="s">
        <v>127</v>
      </c>
    </row>
    <row r="197" s="15" customFormat="1">
      <c r="A197" s="15"/>
      <c r="B197" s="272"/>
      <c r="C197" s="273"/>
      <c r="D197" s="237" t="s">
        <v>165</v>
      </c>
      <c r="E197" s="274" t="s">
        <v>1</v>
      </c>
      <c r="F197" s="275" t="s">
        <v>335</v>
      </c>
      <c r="G197" s="273"/>
      <c r="H197" s="276">
        <v>0.59999999999999998</v>
      </c>
      <c r="I197" s="277"/>
      <c r="J197" s="273"/>
      <c r="K197" s="273"/>
      <c r="L197" s="278"/>
      <c r="M197" s="279"/>
      <c r="N197" s="280"/>
      <c r="O197" s="280"/>
      <c r="P197" s="280"/>
      <c r="Q197" s="280"/>
      <c r="R197" s="280"/>
      <c r="S197" s="280"/>
      <c r="T197" s="28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2" t="s">
        <v>165</v>
      </c>
      <c r="AU197" s="282" t="s">
        <v>85</v>
      </c>
      <c r="AV197" s="15" t="s">
        <v>133</v>
      </c>
      <c r="AW197" s="15" t="s">
        <v>32</v>
      </c>
      <c r="AX197" s="15" t="s">
        <v>83</v>
      </c>
      <c r="AY197" s="282" t="s">
        <v>127</v>
      </c>
    </row>
    <row r="198" s="2" customFormat="1" ht="21.75" customHeight="1">
      <c r="A198" s="38"/>
      <c r="B198" s="39"/>
      <c r="C198" s="257" t="s">
        <v>477</v>
      </c>
      <c r="D198" s="257" t="s">
        <v>214</v>
      </c>
      <c r="E198" s="258" t="s">
        <v>1076</v>
      </c>
      <c r="F198" s="259" t="s">
        <v>1077</v>
      </c>
      <c r="G198" s="260" t="s">
        <v>228</v>
      </c>
      <c r="H198" s="261">
        <v>7.069</v>
      </c>
      <c r="I198" s="262"/>
      <c r="J198" s="263">
        <f>ROUND(I198*H198,2)</f>
        <v>0</v>
      </c>
      <c r="K198" s="264"/>
      <c r="L198" s="44"/>
      <c r="M198" s="265" t="s">
        <v>1</v>
      </c>
      <c r="N198" s="266" t="s">
        <v>40</v>
      </c>
      <c r="O198" s="91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3" t="s">
        <v>133</v>
      </c>
      <c r="AT198" s="233" t="s">
        <v>214</v>
      </c>
      <c r="AU198" s="233" t="s">
        <v>85</v>
      </c>
      <c r="AY198" s="17" t="s">
        <v>127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7" t="s">
        <v>83</v>
      </c>
      <c r="BK198" s="234">
        <f>ROUND(I198*H198,2)</f>
        <v>0</v>
      </c>
      <c r="BL198" s="17" t="s">
        <v>133</v>
      </c>
      <c r="BM198" s="233" t="s">
        <v>1133</v>
      </c>
    </row>
    <row r="199" s="14" customFormat="1">
      <c r="A199" s="14"/>
      <c r="B199" s="246"/>
      <c r="C199" s="247"/>
      <c r="D199" s="237" t="s">
        <v>165</v>
      </c>
      <c r="E199" s="248" t="s">
        <v>1</v>
      </c>
      <c r="F199" s="249" t="s">
        <v>1079</v>
      </c>
      <c r="G199" s="247"/>
      <c r="H199" s="250">
        <v>7.069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165</v>
      </c>
      <c r="AU199" s="256" t="s">
        <v>85</v>
      </c>
      <c r="AV199" s="14" t="s">
        <v>85</v>
      </c>
      <c r="AW199" s="14" t="s">
        <v>32</v>
      </c>
      <c r="AX199" s="14" t="s">
        <v>83</v>
      </c>
      <c r="AY199" s="256" t="s">
        <v>127</v>
      </c>
    </row>
    <row r="200" s="2" customFormat="1" ht="21.75" customHeight="1">
      <c r="A200" s="38"/>
      <c r="B200" s="39"/>
      <c r="C200" s="257" t="s">
        <v>482</v>
      </c>
      <c r="D200" s="257" t="s">
        <v>214</v>
      </c>
      <c r="E200" s="258" t="s">
        <v>468</v>
      </c>
      <c r="F200" s="259" t="s">
        <v>469</v>
      </c>
      <c r="G200" s="260" t="s">
        <v>246</v>
      </c>
      <c r="H200" s="261">
        <v>0.59999999999999998</v>
      </c>
      <c r="I200" s="262"/>
      <c r="J200" s="263">
        <f>ROUND(I200*H200,2)</f>
        <v>0</v>
      </c>
      <c r="K200" s="264"/>
      <c r="L200" s="44"/>
      <c r="M200" s="265" t="s">
        <v>1</v>
      </c>
      <c r="N200" s="266" t="s">
        <v>40</v>
      </c>
      <c r="O200" s="91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3" t="s">
        <v>133</v>
      </c>
      <c r="AT200" s="233" t="s">
        <v>214</v>
      </c>
      <c r="AU200" s="233" t="s">
        <v>85</v>
      </c>
      <c r="AY200" s="17" t="s">
        <v>127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7" t="s">
        <v>83</v>
      </c>
      <c r="BK200" s="234">
        <f>ROUND(I200*H200,2)</f>
        <v>0</v>
      </c>
      <c r="BL200" s="17" t="s">
        <v>133</v>
      </c>
      <c r="BM200" s="233" t="s">
        <v>1134</v>
      </c>
    </row>
    <row r="201" s="2" customFormat="1" ht="16.5" customHeight="1">
      <c r="A201" s="38"/>
      <c r="B201" s="39"/>
      <c r="C201" s="257" t="s">
        <v>489</v>
      </c>
      <c r="D201" s="257" t="s">
        <v>214</v>
      </c>
      <c r="E201" s="258" t="s">
        <v>1081</v>
      </c>
      <c r="F201" s="259" t="s">
        <v>1082</v>
      </c>
      <c r="G201" s="260" t="s">
        <v>163</v>
      </c>
      <c r="H201" s="261">
        <v>4</v>
      </c>
      <c r="I201" s="262"/>
      <c r="J201" s="263">
        <f>ROUND(I201*H201,2)</f>
        <v>0</v>
      </c>
      <c r="K201" s="264"/>
      <c r="L201" s="44"/>
      <c r="M201" s="265" t="s">
        <v>1</v>
      </c>
      <c r="N201" s="266" t="s">
        <v>40</v>
      </c>
      <c r="O201" s="91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3" t="s">
        <v>133</v>
      </c>
      <c r="AT201" s="233" t="s">
        <v>214</v>
      </c>
      <c r="AU201" s="233" t="s">
        <v>85</v>
      </c>
      <c r="AY201" s="17" t="s">
        <v>127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7" t="s">
        <v>83</v>
      </c>
      <c r="BK201" s="234">
        <f>ROUND(I201*H201,2)</f>
        <v>0</v>
      </c>
      <c r="BL201" s="17" t="s">
        <v>133</v>
      </c>
      <c r="BM201" s="233" t="s">
        <v>1135</v>
      </c>
    </row>
    <row r="202" s="2" customFormat="1" ht="16.5" customHeight="1">
      <c r="A202" s="38"/>
      <c r="B202" s="39"/>
      <c r="C202" s="257" t="s">
        <v>497</v>
      </c>
      <c r="D202" s="257" t="s">
        <v>214</v>
      </c>
      <c r="E202" s="258" t="s">
        <v>1136</v>
      </c>
      <c r="F202" s="259" t="s">
        <v>1137</v>
      </c>
      <c r="G202" s="260" t="s">
        <v>163</v>
      </c>
      <c r="H202" s="261">
        <v>4</v>
      </c>
      <c r="I202" s="262"/>
      <c r="J202" s="263">
        <f>ROUND(I202*H202,2)</f>
        <v>0</v>
      </c>
      <c r="K202" s="264"/>
      <c r="L202" s="44"/>
      <c r="M202" s="267" t="s">
        <v>1</v>
      </c>
      <c r="N202" s="268" t="s">
        <v>40</v>
      </c>
      <c r="O202" s="269"/>
      <c r="P202" s="270">
        <f>O202*H202</f>
        <v>0</v>
      </c>
      <c r="Q202" s="270">
        <v>0</v>
      </c>
      <c r="R202" s="270">
        <f>Q202*H202</f>
        <v>0</v>
      </c>
      <c r="S202" s="270">
        <v>0</v>
      </c>
      <c r="T202" s="271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3" t="s">
        <v>133</v>
      </c>
      <c r="AT202" s="233" t="s">
        <v>214</v>
      </c>
      <c r="AU202" s="233" t="s">
        <v>85</v>
      </c>
      <c r="AY202" s="17" t="s">
        <v>127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7" t="s">
        <v>83</v>
      </c>
      <c r="BK202" s="234">
        <f>ROUND(I202*H202,2)</f>
        <v>0</v>
      </c>
      <c r="BL202" s="17" t="s">
        <v>133</v>
      </c>
      <c r="BM202" s="233" t="s">
        <v>1138</v>
      </c>
    </row>
    <row r="203" s="2" customFormat="1" ht="6.96" customHeight="1">
      <c r="A203" s="38"/>
      <c r="B203" s="66"/>
      <c r="C203" s="67"/>
      <c r="D203" s="67"/>
      <c r="E203" s="67"/>
      <c r="F203" s="67"/>
      <c r="G203" s="67"/>
      <c r="H203" s="67"/>
      <c r="I203" s="67"/>
      <c r="J203" s="67"/>
      <c r="K203" s="67"/>
      <c r="L203" s="44"/>
      <c r="M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</sheetData>
  <sheetProtection sheet="1" autoFilter="0" formatColumns="0" formatRows="0" objects="1" scenarios="1" spinCount="100000" saltValue="YhFM9a/fzTlnldYl0Kyp+/Ki2nmKQlBlZJijBMXnDJIFCaBFfBoLV5gFcthNI2U5oWXW/PIIgdSmN7ZOGEiswg==" hashValue="8lRUdaKeXPPbB0mNjMhFKNZLdBBxv3hpjftZktR7kg7yB4E4LzZzqgNpMsOBttzNqcRfPAD8UE6RfjwV3P0Uaw==" algorithmName="SHA-512" password="CC35"/>
  <autoFilter ref="C121:K20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1139</v>
      </c>
      <c r="H4" s="20"/>
    </row>
    <row r="5" s="1" customFormat="1" ht="12" customHeight="1">
      <c r="B5" s="20"/>
      <c r="C5" s="286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7" t="s">
        <v>16</v>
      </c>
      <c r="D6" s="288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18. 11. 2018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89"/>
      <c r="C9" s="290" t="s">
        <v>56</v>
      </c>
      <c r="D9" s="291" t="s">
        <v>57</v>
      </c>
      <c r="E9" s="291" t="s">
        <v>113</v>
      </c>
      <c r="F9" s="292" t="s">
        <v>1140</v>
      </c>
      <c r="G9" s="192"/>
      <c r="H9" s="289"/>
    </row>
    <row r="10" s="2" customFormat="1" ht="26.4" customHeight="1">
      <c r="A10" s="38"/>
      <c r="B10" s="44"/>
      <c r="C10" s="293" t="s">
        <v>1141</v>
      </c>
      <c r="D10" s="293" t="s">
        <v>81</v>
      </c>
      <c r="E10" s="38"/>
      <c r="F10" s="38"/>
      <c r="G10" s="38"/>
      <c r="H10" s="44"/>
    </row>
    <row r="11" s="2" customFormat="1" ht="16.8" customHeight="1">
      <c r="A11" s="38"/>
      <c r="B11" s="44"/>
      <c r="C11" s="294" t="s">
        <v>98</v>
      </c>
      <c r="D11" s="295" t="s">
        <v>98</v>
      </c>
      <c r="E11" s="296" t="s">
        <v>99</v>
      </c>
      <c r="F11" s="297">
        <v>110</v>
      </c>
      <c r="G11" s="38"/>
      <c r="H11" s="44"/>
    </row>
    <row r="12" s="2" customFormat="1" ht="16.8" customHeight="1">
      <c r="A12" s="38"/>
      <c r="B12" s="44"/>
      <c r="C12" s="298" t="s">
        <v>1</v>
      </c>
      <c r="D12" s="298" t="s">
        <v>218</v>
      </c>
      <c r="E12" s="17" t="s">
        <v>1</v>
      </c>
      <c r="F12" s="299">
        <v>0</v>
      </c>
      <c r="G12" s="38"/>
      <c r="H12" s="44"/>
    </row>
    <row r="13" s="2" customFormat="1" ht="16.8" customHeight="1">
      <c r="A13" s="38"/>
      <c r="B13" s="44"/>
      <c r="C13" s="298" t="s">
        <v>98</v>
      </c>
      <c r="D13" s="298" t="s">
        <v>100</v>
      </c>
      <c r="E13" s="17" t="s">
        <v>1</v>
      </c>
      <c r="F13" s="299">
        <v>110</v>
      </c>
      <c r="G13" s="38"/>
      <c r="H13" s="44"/>
    </row>
    <row r="14" s="2" customFormat="1" ht="16.8" customHeight="1">
      <c r="A14" s="38"/>
      <c r="B14" s="44"/>
      <c r="C14" s="300" t="s">
        <v>1142</v>
      </c>
      <c r="D14" s="38"/>
      <c r="E14" s="38"/>
      <c r="F14" s="38"/>
      <c r="G14" s="38"/>
      <c r="H14" s="44"/>
    </row>
    <row r="15" s="2" customFormat="1" ht="16.8" customHeight="1">
      <c r="A15" s="38"/>
      <c r="B15" s="44"/>
      <c r="C15" s="298" t="s">
        <v>215</v>
      </c>
      <c r="D15" s="298" t="s">
        <v>216</v>
      </c>
      <c r="E15" s="17" t="s">
        <v>99</v>
      </c>
      <c r="F15" s="299">
        <v>110</v>
      </c>
      <c r="G15" s="38"/>
      <c r="H15" s="44"/>
    </row>
    <row r="16" s="2" customFormat="1" ht="16.8" customHeight="1">
      <c r="A16" s="38"/>
      <c r="B16" s="44"/>
      <c r="C16" s="298" t="s">
        <v>220</v>
      </c>
      <c r="D16" s="298" t="s">
        <v>221</v>
      </c>
      <c r="E16" s="17" t="s">
        <v>99</v>
      </c>
      <c r="F16" s="299">
        <v>110</v>
      </c>
      <c r="G16" s="38"/>
      <c r="H16" s="44"/>
    </row>
    <row r="17" s="2" customFormat="1" ht="26.4" customHeight="1">
      <c r="A17" s="38"/>
      <c r="B17" s="44"/>
      <c r="C17" s="293" t="s">
        <v>1143</v>
      </c>
      <c r="D17" s="293" t="s">
        <v>87</v>
      </c>
      <c r="E17" s="38"/>
      <c r="F17" s="38"/>
      <c r="G17" s="38"/>
      <c r="H17" s="44"/>
    </row>
    <row r="18" s="2" customFormat="1" ht="16.8" customHeight="1">
      <c r="A18" s="38"/>
      <c r="B18" s="44"/>
      <c r="C18" s="294" t="s">
        <v>227</v>
      </c>
      <c r="D18" s="295" t="s">
        <v>227</v>
      </c>
      <c r="E18" s="296" t="s">
        <v>228</v>
      </c>
      <c r="F18" s="297">
        <v>407.69999999999999</v>
      </c>
      <c r="G18" s="38"/>
      <c r="H18" s="44"/>
    </row>
    <row r="19" s="2" customFormat="1" ht="16.8" customHeight="1">
      <c r="A19" s="38"/>
      <c r="B19" s="44"/>
      <c r="C19" s="298" t="s">
        <v>1</v>
      </c>
      <c r="D19" s="298" t="s">
        <v>536</v>
      </c>
      <c r="E19" s="17" t="s">
        <v>1</v>
      </c>
      <c r="F19" s="299">
        <v>0</v>
      </c>
      <c r="G19" s="38"/>
      <c r="H19" s="44"/>
    </row>
    <row r="20" s="2" customFormat="1" ht="16.8" customHeight="1">
      <c r="A20" s="38"/>
      <c r="B20" s="44"/>
      <c r="C20" s="298" t="s">
        <v>227</v>
      </c>
      <c r="D20" s="298" t="s">
        <v>229</v>
      </c>
      <c r="E20" s="17" t="s">
        <v>1</v>
      </c>
      <c r="F20" s="299">
        <v>407.69999999999999</v>
      </c>
      <c r="G20" s="38"/>
      <c r="H20" s="44"/>
    </row>
    <row r="21" s="2" customFormat="1" ht="16.8" customHeight="1">
      <c r="A21" s="38"/>
      <c r="B21" s="44"/>
      <c r="C21" s="300" t="s">
        <v>1142</v>
      </c>
      <c r="D21" s="38"/>
      <c r="E21" s="38"/>
      <c r="F21" s="38"/>
      <c r="G21" s="38"/>
      <c r="H21" s="44"/>
    </row>
    <row r="22" s="2" customFormat="1">
      <c r="A22" s="38"/>
      <c r="B22" s="44"/>
      <c r="C22" s="298" t="s">
        <v>533</v>
      </c>
      <c r="D22" s="298" t="s">
        <v>534</v>
      </c>
      <c r="E22" s="17" t="s">
        <v>228</v>
      </c>
      <c r="F22" s="299">
        <v>407.69999999999999</v>
      </c>
      <c r="G22" s="38"/>
      <c r="H22" s="44"/>
    </row>
    <row r="23" s="2" customFormat="1" ht="16.8" customHeight="1">
      <c r="A23" s="38"/>
      <c r="B23" s="44"/>
      <c r="C23" s="298" t="s">
        <v>341</v>
      </c>
      <c r="D23" s="298" t="s">
        <v>342</v>
      </c>
      <c r="E23" s="17" t="s">
        <v>246</v>
      </c>
      <c r="F23" s="299">
        <v>489.92700000000002</v>
      </c>
      <c r="G23" s="38"/>
      <c r="H23" s="44"/>
    </row>
    <row r="24" s="2" customFormat="1" ht="16.8" customHeight="1">
      <c r="A24" s="38"/>
      <c r="B24" s="44"/>
      <c r="C24" s="298" t="s">
        <v>424</v>
      </c>
      <c r="D24" s="298" t="s">
        <v>425</v>
      </c>
      <c r="E24" s="17" t="s">
        <v>228</v>
      </c>
      <c r="F24" s="299">
        <v>616.20000000000005</v>
      </c>
      <c r="G24" s="38"/>
      <c r="H24" s="44"/>
    </row>
    <row r="25" s="2" customFormat="1" ht="16.8" customHeight="1">
      <c r="A25" s="38"/>
      <c r="B25" s="44"/>
      <c r="C25" s="298" t="s">
        <v>483</v>
      </c>
      <c r="D25" s="298" t="s">
        <v>484</v>
      </c>
      <c r="E25" s="17" t="s">
        <v>228</v>
      </c>
      <c r="F25" s="299">
        <v>729.35500000000002</v>
      </c>
      <c r="G25" s="38"/>
      <c r="H25" s="44"/>
    </row>
    <row r="26" s="2" customFormat="1" ht="16.8" customHeight="1">
      <c r="A26" s="38"/>
      <c r="B26" s="44"/>
      <c r="C26" s="298" t="s">
        <v>504</v>
      </c>
      <c r="D26" s="298" t="s">
        <v>505</v>
      </c>
      <c r="E26" s="17" t="s">
        <v>228</v>
      </c>
      <c r="F26" s="299">
        <v>1226.0999999999999</v>
      </c>
      <c r="G26" s="38"/>
      <c r="H26" s="44"/>
    </row>
    <row r="27" s="2" customFormat="1" ht="16.8" customHeight="1">
      <c r="A27" s="38"/>
      <c r="B27" s="44"/>
      <c r="C27" s="298" t="s">
        <v>514</v>
      </c>
      <c r="D27" s="298" t="s">
        <v>515</v>
      </c>
      <c r="E27" s="17" t="s">
        <v>228</v>
      </c>
      <c r="F27" s="299">
        <v>655.07100000000003</v>
      </c>
      <c r="G27" s="38"/>
      <c r="H27" s="44"/>
    </row>
    <row r="28" s="2" customFormat="1" ht="16.8" customHeight="1">
      <c r="A28" s="38"/>
      <c r="B28" s="44"/>
      <c r="C28" s="298" t="s">
        <v>521</v>
      </c>
      <c r="D28" s="298" t="s">
        <v>522</v>
      </c>
      <c r="E28" s="17" t="s">
        <v>228</v>
      </c>
      <c r="F28" s="299">
        <v>407.69999999999999</v>
      </c>
      <c r="G28" s="38"/>
      <c r="H28" s="44"/>
    </row>
    <row r="29" s="2" customFormat="1" ht="16.8" customHeight="1">
      <c r="A29" s="38"/>
      <c r="B29" s="44"/>
      <c r="C29" s="298" t="s">
        <v>525</v>
      </c>
      <c r="D29" s="298" t="s">
        <v>526</v>
      </c>
      <c r="E29" s="17" t="s">
        <v>228</v>
      </c>
      <c r="F29" s="299">
        <v>407.69999999999999</v>
      </c>
      <c r="G29" s="38"/>
      <c r="H29" s="44"/>
    </row>
    <row r="30" s="2" customFormat="1" ht="16.8" customHeight="1">
      <c r="A30" s="38"/>
      <c r="B30" s="44"/>
      <c r="C30" s="298" t="s">
        <v>529</v>
      </c>
      <c r="D30" s="298" t="s">
        <v>530</v>
      </c>
      <c r="E30" s="17" t="s">
        <v>228</v>
      </c>
      <c r="F30" s="299">
        <v>407.69999999999999</v>
      </c>
      <c r="G30" s="38"/>
      <c r="H30" s="44"/>
    </row>
    <row r="31" s="2" customFormat="1" ht="16.8" customHeight="1">
      <c r="A31" s="38"/>
      <c r="B31" s="44"/>
      <c r="C31" s="298" t="s">
        <v>637</v>
      </c>
      <c r="D31" s="298" t="s">
        <v>638</v>
      </c>
      <c r="E31" s="17" t="s">
        <v>228</v>
      </c>
      <c r="F31" s="299">
        <v>616.20000000000005</v>
      </c>
      <c r="G31" s="38"/>
      <c r="H31" s="44"/>
    </row>
    <row r="32" s="2" customFormat="1" ht="16.8" customHeight="1">
      <c r="A32" s="38"/>
      <c r="B32" s="44"/>
      <c r="C32" s="294" t="s">
        <v>230</v>
      </c>
      <c r="D32" s="295" t="s">
        <v>230</v>
      </c>
      <c r="E32" s="296" t="s">
        <v>99</v>
      </c>
      <c r="F32" s="297">
        <v>2.2000000000000002</v>
      </c>
      <c r="G32" s="38"/>
      <c r="H32" s="44"/>
    </row>
    <row r="33" s="2" customFormat="1" ht="16.8" customHeight="1">
      <c r="A33" s="38"/>
      <c r="B33" s="44"/>
      <c r="C33" s="298" t="s">
        <v>1</v>
      </c>
      <c r="D33" s="298" t="s">
        <v>296</v>
      </c>
      <c r="E33" s="17" t="s">
        <v>1</v>
      </c>
      <c r="F33" s="299">
        <v>0</v>
      </c>
      <c r="G33" s="38"/>
      <c r="H33" s="44"/>
    </row>
    <row r="34" s="2" customFormat="1" ht="16.8" customHeight="1">
      <c r="A34" s="38"/>
      <c r="B34" s="44"/>
      <c r="C34" s="298" t="s">
        <v>1</v>
      </c>
      <c r="D34" s="298" t="s">
        <v>545</v>
      </c>
      <c r="E34" s="17" t="s">
        <v>1</v>
      </c>
      <c r="F34" s="299">
        <v>0</v>
      </c>
      <c r="G34" s="38"/>
      <c r="H34" s="44"/>
    </row>
    <row r="35" s="2" customFormat="1" ht="16.8" customHeight="1">
      <c r="A35" s="38"/>
      <c r="B35" s="44"/>
      <c r="C35" s="298" t="s">
        <v>230</v>
      </c>
      <c r="D35" s="298" t="s">
        <v>619</v>
      </c>
      <c r="E35" s="17" t="s">
        <v>1</v>
      </c>
      <c r="F35" s="299">
        <v>2.2000000000000002</v>
      </c>
      <c r="G35" s="38"/>
      <c r="H35" s="44"/>
    </row>
    <row r="36" s="2" customFormat="1" ht="16.8" customHeight="1">
      <c r="A36" s="38"/>
      <c r="B36" s="44"/>
      <c r="C36" s="300" t="s">
        <v>1142</v>
      </c>
      <c r="D36" s="38"/>
      <c r="E36" s="38"/>
      <c r="F36" s="38"/>
      <c r="G36" s="38"/>
      <c r="H36" s="44"/>
    </row>
    <row r="37" s="2" customFormat="1" ht="16.8" customHeight="1">
      <c r="A37" s="38"/>
      <c r="B37" s="44"/>
      <c r="C37" s="298" t="s">
        <v>616</v>
      </c>
      <c r="D37" s="298" t="s">
        <v>617</v>
      </c>
      <c r="E37" s="17" t="s">
        <v>163</v>
      </c>
      <c r="F37" s="299">
        <v>2.2000000000000002</v>
      </c>
      <c r="G37" s="38"/>
      <c r="H37" s="44"/>
    </row>
    <row r="38" s="2" customFormat="1" ht="16.8" customHeight="1">
      <c r="A38" s="38"/>
      <c r="B38" s="44"/>
      <c r="C38" s="298" t="s">
        <v>514</v>
      </c>
      <c r="D38" s="298" t="s">
        <v>515</v>
      </c>
      <c r="E38" s="17" t="s">
        <v>228</v>
      </c>
      <c r="F38" s="299">
        <v>655.07100000000003</v>
      </c>
      <c r="G38" s="38"/>
      <c r="H38" s="44"/>
    </row>
    <row r="39" s="2" customFormat="1" ht="16.8" customHeight="1">
      <c r="A39" s="38"/>
      <c r="B39" s="44"/>
      <c r="C39" s="298" t="s">
        <v>607</v>
      </c>
      <c r="D39" s="298" t="s">
        <v>608</v>
      </c>
      <c r="E39" s="17" t="s">
        <v>99</v>
      </c>
      <c r="F39" s="299">
        <v>130.56999999999999</v>
      </c>
      <c r="G39" s="38"/>
      <c r="H39" s="44"/>
    </row>
    <row r="40" s="2" customFormat="1" ht="16.8" customHeight="1">
      <c r="A40" s="38"/>
      <c r="B40" s="44"/>
      <c r="C40" s="294" t="s">
        <v>232</v>
      </c>
      <c r="D40" s="295" t="s">
        <v>232</v>
      </c>
      <c r="E40" s="296" t="s">
        <v>99</v>
      </c>
      <c r="F40" s="297">
        <v>127.37000000000001</v>
      </c>
      <c r="G40" s="38"/>
      <c r="H40" s="44"/>
    </row>
    <row r="41" s="2" customFormat="1" ht="16.8" customHeight="1">
      <c r="A41" s="38"/>
      <c r="B41" s="44"/>
      <c r="C41" s="298" t="s">
        <v>1</v>
      </c>
      <c r="D41" s="298" t="s">
        <v>296</v>
      </c>
      <c r="E41" s="17" t="s">
        <v>1</v>
      </c>
      <c r="F41" s="299">
        <v>0</v>
      </c>
      <c r="G41" s="38"/>
      <c r="H41" s="44"/>
    </row>
    <row r="42" s="2" customFormat="1" ht="16.8" customHeight="1">
      <c r="A42" s="38"/>
      <c r="B42" s="44"/>
      <c r="C42" s="298" t="s">
        <v>1</v>
      </c>
      <c r="D42" s="298" t="s">
        <v>545</v>
      </c>
      <c r="E42" s="17" t="s">
        <v>1</v>
      </c>
      <c r="F42" s="299">
        <v>0</v>
      </c>
      <c r="G42" s="38"/>
      <c r="H42" s="44"/>
    </row>
    <row r="43" s="2" customFormat="1">
      <c r="A43" s="38"/>
      <c r="B43" s="44"/>
      <c r="C43" s="298" t="s">
        <v>232</v>
      </c>
      <c r="D43" s="298" t="s">
        <v>625</v>
      </c>
      <c r="E43" s="17" t="s">
        <v>1</v>
      </c>
      <c r="F43" s="299">
        <v>127.37000000000001</v>
      </c>
      <c r="G43" s="38"/>
      <c r="H43" s="44"/>
    </row>
    <row r="44" s="2" customFormat="1" ht="16.8" customHeight="1">
      <c r="A44" s="38"/>
      <c r="B44" s="44"/>
      <c r="C44" s="300" t="s">
        <v>1142</v>
      </c>
      <c r="D44" s="38"/>
      <c r="E44" s="38"/>
      <c r="F44" s="38"/>
      <c r="G44" s="38"/>
      <c r="H44" s="44"/>
    </row>
    <row r="45" s="2" customFormat="1" ht="16.8" customHeight="1">
      <c r="A45" s="38"/>
      <c r="B45" s="44"/>
      <c r="C45" s="298" t="s">
        <v>622</v>
      </c>
      <c r="D45" s="298" t="s">
        <v>623</v>
      </c>
      <c r="E45" s="17" t="s">
        <v>163</v>
      </c>
      <c r="F45" s="299">
        <v>127.37000000000001</v>
      </c>
      <c r="G45" s="38"/>
      <c r="H45" s="44"/>
    </row>
    <row r="46" s="2" customFormat="1" ht="16.8" customHeight="1">
      <c r="A46" s="38"/>
      <c r="B46" s="44"/>
      <c r="C46" s="298" t="s">
        <v>514</v>
      </c>
      <c r="D46" s="298" t="s">
        <v>515</v>
      </c>
      <c r="E46" s="17" t="s">
        <v>228</v>
      </c>
      <c r="F46" s="299">
        <v>655.07100000000003</v>
      </c>
      <c r="G46" s="38"/>
      <c r="H46" s="44"/>
    </row>
    <row r="47" s="2" customFormat="1" ht="16.8" customHeight="1">
      <c r="A47" s="38"/>
      <c r="B47" s="44"/>
      <c r="C47" s="298" t="s">
        <v>607</v>
      </c>
      <c r="D47" s="298" t="s">
        <v>608</v>
      </c>
      <c r="E47" s="17" t="s">
        <v>99</v>
      </c>
      <c r="F47" s="299">
        <v>130.56999999999999</v>
      </c>
      <c r="G47" s="38"/>
      <c r="H47" s="44"/>
    </row>
    <row r="48" s="2" customFormat="1" ht="16.8" customHeight="1">
      <c r="A48" s="38"/>
      <c r="B48" s="44"/>
      <c r="C48" s="294" t="s">
        <v>1144</v>
      </c>
      <c r="D48" s="295" t="s">
        <v>1144</v>
      </c>
      <c r="E48" s="296" t="s">
        <v>228</v>
      </c>
      <c r="F48" s="297">
        <v>3.5</v>
      </c>
      <c r="G48" s="38"/>
      <c r="H48" s="44"/>
    </row>
    <row r="49" s="2" customFormat="1" ht="16.8" customHeight="1">
      <c r="A49" s="38"/>
      <c r="B49" s="44"/>
      <c r="C49" s="298" t="s">
        <v>1</v>
      </c>
      <c r="D49" s="298" t="s">
        <v>1145</v>
      </c>
      <c r="E49" s="17" t="s">
        <v>1</v>
      </c>
      <c r="F49" s="299">
        <v>0</v>
      </c>
      <c r="G49" s="38"/>
      <c r="H49" s="44"/>
    </row>
    <row r="50" s="2" customFormat="1" ht="16.8" customHeight="1">
      <c r="A50" s="38"/>
      <c r="B50" s="44"/>
      <c r="C50" s="298" t="s">
        <v>1144</v>
      </c>
      <c r="D50" s="298" t="s">
        <v>1146</v>
      </c>
      <c r="E50" s="17" t="s">
        <v>1</v>
      </c>
      <c r="F50" s="299">
        <v>3.5</v>
      </c>
      <c r="G50" s="38"/>
      <c r="H50" s="44"/>
    </row>
    <row r="51" s="2" customFormat="1" ht="16.8" customHeight="1">
      <c r="A51" s="38"/>
      <c r="B51" s="44"/>
      <c r="C51" s="294" t="s">
        <v>234</v>
      </c>
      <c r="D51" s="295" t="s">
        <v>234</v>
      </c>
      <c r="E51" s="296" t="s">
        <v>99</v>
      </c>
      <c r="F51" s="297">
        <v>48.899999999999999</v>
      </c>
      <c r="G51" s="38"/>
      <c r="H51" s="44"/>
    </row>
    <row r="52" s="2" customFormat="1" ht="16.8" customHeight="1">
      <c r="A52" s="38"/>
      <c r="B52" s="44"/>
      <c r="C52" s="298" t="s">
        <v>1</v>
      </c>
      <c r="D52" s="298" t="s">
        <v>354</v>
      </c>
      <c r="E52" s="17" t="s">
        <v>1</v>
      </c>
      <c r="F52" s="299">
        <v>0</v>
      </c>
      <c r="G52" s="38"/>
      <c r="H52" s="44"/>
    </row>
    <row r="53" s="2" customFormat="1" ht="16.8" customHeight="1">
      <c r="A53" s="38"/>
      <c r="B53" s="44"/>
      <c r="C53" s="298" t="s">
        <v>234</v>
      </c>
      <c r="D53" s="298" t="s">
        <v>481</v>
      </c>
      <c r="E53" s="17" t="s">
        <v>1</v>
      </c>
      <c r="F53" s="299">
        <v>48.899999999999999</v>
      </c>
      <c r="G53" s="38"/>
      <c r="H53" s="44"/>
    </row>
    <row r="54" s="2" customFormat="1" ht="16.8" customHeight="1">
      <c r="A54" s="38"/>
      <c r="B54" s="44"/>
      <c r="C54" s="300" t="s">
        <v>1142</v>
      </c>
      <c r="D54" s="38"/>
      <c r="E54" s="38"/>
      <c r="F54" s="38"/>
      <c r="G54" s="38"/>
      <c r="H54" s="44"/>
    </row>
    <row r="55" s="2" customFormat="1" ht="16.8" customHeight="1">
      <c r="A55" s="38"/>
      <c r="B55" s="44"/>
      <c r="C55" s="298" t="s">
        <v>478</v>
      </c>
      <c r="D55" s="298" t="s">
        <v>479</v>
      </c>
      <c r="E55" s="17" t="s">
        <v>99</v>
      </c>
      <c r="F55" s="299">
        <v>48.899999999999999</v>
      </c>
      <c r="G55" s="38"/>
      <c r="H55" s="44"/>
    </row>
    <row r="56" s="2" customFormat="1" ht="16.8" customHeight="1">
      <c r="A56" s="38"/>
      <c r="B56" s="44"/>
      <c r="C56" s="298" t="s">
        <v>351</v>
      </c>
      <c r="D56" s="298" t="s">
        <v>352</v>
      </c>
      <c r="E56" s="17" t="s">
        <v>246</v>
      </c>
      <c r="F56" s="299">
        <v>14.67</v>
      </c>
      <c r="G56" s="38"/>
      <c r="H56" s="44"/>
    </row>
    <row r="57" s="2" customFormat="1" ht="16.8" customHeight="1">
      <c r="A57" s="38"/>
      <c r="B57" s="44"/>
      <c r="C57" s="298" t="s">
        <v>483</v>
      </c>
      <c r="D57" s="298" t="s">
        <v>484</v>
      </c>
      <c r="E57" s="17" t="s">
        <v>228</v>
      </c>
      <c r="F57" s="299">
        <v>729.35500000000002</v>
      </c>
      <c r="G57" s="38"/>
      <c r="H57" s="44"/>
    </row>
    <row r="58" s="2" customFormat="1" ht="16.8" customHeight="1">
      <c r="A58" s="38"/>
      <c r="B58" s="44"/>
      <c r="C58" s="298" t="s">
        <v>498</v>
      </c>
      <c r="D58" s="298" t="s">
        <v>499</v>
      </c>
      <c r="E58" s="17" t="s">
        <v>246</v>
      </c>
      <c r="F58" s="299">
        <v>0.73399999999999999</v>
      </c>
      <c r="G58" s="38"/>
      <c r="H58" s="44"/>
    </row>
    <row r="59" s="2" customFormat="1" ht="16.8" customHeight="1">
      <c r="A59" s="38"/>
      <c r="B59" s="44"/>
      <c r="C59" s="294" t="s">
        <v>236</v>
      </c>
      <c r="D59" s="295" t="s">
        <v>236</v>
      </c>
      <c r="E59" s="296" t="s">
        <v>228</v>
      </c>
      <c r="F59" s="297">
        <v>294</v>
      </c>
      <c r="G59" s="38"/>
      <c r="H59" s="44"/>
    </row>
    <row r="60" s="2" customFormat="1" ht="16.8" customHeight="1">
      <c r="A60" s="38"/>
      <c r="B60" s="44"/>
      <c r="C60" s="298" t="s">
        <v>1</v>
      </c>
      <c r="D60" s="298" t="s">
        <v>218</v>
      </c>
      <c r="E60" s="17" t="s">
        <v>1</v>
      </c>
      <c r="F60" s="299">
        <v>0</v>
      </c>
      <c r="G60" s="38"/>
      <c r="H60" s="44"/>
    </row>
    <row r="61" s="2" customFormat="1" ht="16.8" customHeight="1">
      <c r="A61" s="38"/>
      <c r="B61" s="44"/>
      <c r="C61" s="298" t="s">
        <v>236</v>
      </c>
      <c r="D61" s="298" t="s">
        <v>237</v>
      </c>
      <c r="E61" s="17" t="s">
        <v>1</v>
      </c>
      <c r="F61" s="299">
        <v>294</v>
      </c>
      <c r="G61" s="38"/>
      <c r="H61" s="44"/>
    </row>
    <row r="62" s="2" customFormat="1" ht="16.8" customHeight="1">
      <c r="A62" s="38"/>
      <c r="B62" s="44"/>
      <c r="C62" s="300" t="s">
        <v>1142</v>
      </c>
      <c r="D62" s="38"/>
      <c r="E62" s="38"/>
      <c r="F62" s="38"/>
      <c r="G62" s="38"/>
      <c r="H62" s="44"/>
    </row>
    <row r="63" s="2" customFormat="1" ht="16.8" customHeight="1">
      <c r="A63" s="38"/>
      <c r="B63" s="44"/>
      <c r="C63" s="298" t="s">
        <v>321</v>
      </c>
      <c r="D63" s="298" t="s">
        <v>322</v>
      </c>
      <c r="E63" s="17" t="s">
        <v>228</v>
      </c>
      <c r="F63" s="299">
        <v>294</v>
      </c>
      <c r="G63" s="38"/>
      <c r="H63" s="44"/>
    </row>
    <row r="64" s="2" customFormat="1" ht="16.8" customHeight="1">
      <c r="A64" s="38"/>
      <c r="B64" s="44"/>
      <c r="C64" s="298" t="s">
        <v>310</v>
      </c>
      <c r="D64" s="298" t="s">
        <v>311</v>
      </c>
      <c r="E64" s="17" t="s">
        <v>228</v>
      </c>
      <c r="F64" s="299">
        <v>294</v>
      </c>
      <c r="G64" s="38"/>
      <c r="H64" s="44"/>
    </row>
    <row r="65" s="2" customFormat="1" ht="16.8" customHeight="1">
      <c r="A65" s="38"/>
      <c r="B65" s="44"/>
      <c r="C65" s="294" t="s">
        <v>238</v>
      </c>
      <c r="D65" s="295" t="s">
        <v>238</v>
      </c>
      <c r="E65" s="296" t="s">
        <v>99</v>
      </c>
      <c r="F65" s="297">
        <v>10.5</v>
      </c>
      <c r="G65" s="38"/>
      <c r="H65" s="44"/>
    </row>
    <row r="66" s="2" customFormat="1" ht="16.8" customHeight="1">
      <c r="A66" s="38"/>
      <c r="B66" s="44"/>
      <c r="C66" s="298" t="s">
        <v>1</v>
      </c>
      <c r="D66" s="298" t="s">
        <v>718</v>
      </c>
      <c r="E66" s="17" t="s">
        <v>1</v>
      </c>
      <c r="F66" s="299">
        <v>0</v>
      </c>
      <c r="G66" s="38"/>
      <c r="H66" s="44"/>
    </row>
    <row r="67" s="2" customFormat="1" ht="16.8" customHeight="1">
      <c r="A67" s="38"/>
      <c r="B67" s="44"/>
      <c r="C67" s="298" t="s">
        <v>1</v>
      </c>
      <c r="D67" s="298" t="s">
        <v>693</v>
      </c>
      <c r="E67" s="17" t="s">
        <v>1</v>
      </c>
      <c r="F67" s="299">
        <v>0</v>
      </c>
      <c r="G67" s="38"/>
      <c r="H67" s="44"/>
    </row>
    <row r="68" s="2" customFormat="1" ht="16.8" customHeight="1">
      <c r="A68" s="38"/>
      <c r="B68" s="44"/>
      <c r="C68" s="298" t="s">
        <v>238</v>
      </c>
      <c r="D68" s="298" t="s">
        <v>239</v>
      </c>
      <c r="E68" s="17" t="s">
        <v>1</v>
      </c>
      <c r="F68" s="299">
        <v>10.5</v>
      </c>
      <c r="G68" s="38"/>
      <c r="H68" s="44"/>
    </row>
    <row r="69" s="2" customFormat="1" ht="16.8" customHeight="1">
      <c r="A69" s="38"/>
      <c r="B69" s="44"/>
      <c r="C69" s="300" t="s">
        <v>1142</v>
      </c>
      <c r="D69" s="38"/>
      <c r="E69" s="38"/>
      <c r="F69" s="38"/>
      <c r="G69" s="38"/>
      <c r="H69" s="44"/>
    </row>
    <row r="70" s="2" customFormat="1" ht="16.8" customHeight="1">
      <c r="A70" s="38"/>
      <c r="B70" s="44"/>
      <c r="C70" s="298" t="s">
        <v>715</v>
      </c>
      <c r="D70" s="298" t="s">
        <v>716</v>
      </c>
      <c r="E70" s="17" t="s">
        <v>99</v>
      </c>
      <c r="F70" s="299">
        <v>10.5</v>
      </c>
      <c r="G70" s="38"/>
      <c r="H70" s="44"/>
    </row>
    <row r="71" s="2" customFormat="1" ht="16.8" customHeight="1">
      <c r="A71" s="38"/>
      <c r="B71" s="44"/>
      <c r="C71" s="298" t="s">
        <v>702</v>
      </c>
      <c r="D71" s="298" t="s">
        <v>703</v>
      </c>
      <c r="E71" s="17" t="s">
        <v>99</v>
      </c>
      <c r="F71" s="299">
        <v>36</v>
      </c>
      <c r="G71" s="38"/>
      <c r="H71" s="44"/>
    </row>
    <row r="72" s="2" customFormat="1" ht="16.8" customHeight="1">
      <c r="A72" s="38"/>
      <c r="B72" s="44"/>
      <c r="C72" s="298" t="s">
        <v>709</v>
      </c>
      <c r="D72" s="298" t="s">
        <v>710</v>
      </c>
      <c r="E72" s="17" t="s">
        <v>99</v>
      </c>
      <c r="F72" s="299">
        <v>28.050000000000001</v>
      </c>
      <c r="G72" s="38"/>
      <c r="H72" s="44"/>
    </row>
    <row r="73" s="2" customFormat="1" ht="16.8" customHeight="1">
      <c r="A73" s="38"/>
      <c r="B73" s="44"/>
      <c r="C73" s="294" t="s">
        <v>1147</v>
      </c>
      <c r="D73" s="295" t="s">
        <v>1147</v>
      </c>
      <c r="E73" s="296" t="s">
        <v>228</v>
      </c>
      <c r="F73" s="297">
        <v>90</v>
      </c>
      <c r="G73" s="38"/>
      <c r="H73" s="44"/>
    </row>
    <row r="74" s="2" customFormat="1" ht="16.8" customHeight="1">
      <c r="A74" s="38"/>
      <c r="B74" s="44"/>
      <c r="C74" s="298" t="s">
        <v>1</v>
      </c>
      <c r="D74" s="298" t="s">
        <v>296</v>
      </c>
      <c r="E74" s="17" t="s">
        <v>1</v>
      </c>
      <c r="F74" s="299">
        <v>0</v>
      </c>
      <c r="G74" s="38"/>
      <c r="H74" s="44"/>
    </row>
    <row r="75" s="2" customFormat="1" ht="16.8" customHeight="1">
      <c r="A75" s="38"/>
      <c r="B75" s="44"/>
      <c r="C75" s="298" t="s">
        <v>1147</v>
      </c>
      <c r="D75" s="298" t="s">
        <v>701</v>
      </c>
      <c r="E75" s="17" t="s">
        <v>1</v>
      </c>
      <c r="F75" s="299">
        <v>90</v>
      </c>
      <c r="G75" s="38"/>
      <c r="H75" s="44"/>
    </row>
    <row r="76" s="2" customFormat="1" ht="16.8" customHeight="1">
      <c r="A76" s="38"/>
      <c r="B76" s="44"/>
      <c r="C76" s="294" t="s">
        <v>240</v>
      </c>
      <c r="D76" s="295" t="s">
        <v>240</v>
      </c>
      <c r="E76" s="296" t="s">
        <v>99</v>
      </c>
      <c r="F76" s="297">
        <v>97.780000000000001</v>
      </c>
      <c r="G76" s="38"/>
      <c r="H76" s="44"/>
    </row>
    <row r="77" s="2" customFormat="1" ht="16.8" customHeight="1">
      <c r="A77" s="38"/>
      <c r="B77" s="44"/>
      <c r="C77" s="298" t="s">
        <v>1</v>
      </c>
      <c r="D77" s="298" t="s">
        <v>599</v>
      </c>
      <c r="E77" s="17" t="s">
        <v>1</v>
      </c>
      <c r="F77" s="299">
        <v>0</v>
      </c>
      <c r="G77" s="38"/>
      <c r="H77" s="44"/>
    </row>
    <row r="78" s="2" customFormat="1" ht="16.8" customHeight="1">
      <c r="A78" s="38"/>
      <c r="B78" s="44"/>
      <c r="C78" s="298" t="s">
        <v>240</v>
      </c>
      <c r="D78" s="298" t="s">
        <v>600</v>
      </c>
      <c r="E78" s="17" t="s">
        <v>1</v>
      </c>
      <c r="F78" s="299">
        <v>97.780000000000001</v>
      </c>
      <c r="G78" s="38"/>
      <c r="H78" s="44"/>
    </row>
    <row r="79" s="2" customFormat="1" ht="16.8" customHeight="1">
      <c r="A79" s="38"/>
      <c r="B79" s="44"/>
      <c r="C79" s="300" t="s">
        <v>1142</v>
      </c>
      <c r="D79" s="38"/>
      <c r="E79" s="38"/>
      <c r="F79" s="38"/>
      <c r="G79" s="38"/>
      <c r="H79" s="44"/>
    </row>
    <row r="80" s="2" customFormat="1" ht="16.8" customHeight="1">
      <c r="A80" s="38"/>
      <c r="B80" s="44"/>
      <c r="C80" s="298" t="s">
        <v>596</v>
      </c>
      <c r="D80" s="298" t="s">
        <v>597</v>
      </c>
      <c r="E80" s="17" t="s">
        <v>99</v>
      </c>
      <c r="F80" s="299">
        <v>97.780000000000001</v>
      </c>
      <c r="G80" s="38"/>
      <c r="H80" s="44"/>
    </row>
    <row r="81" s="2" customFormat="1" ht="16.8" customHeight="1">
      <c r="A81" s="38"/>
      <c r="B81" s="44"/>
      <c r="C81" s="298" t="s">
        <v>602</v>
      </c>
      <c r="D81" s="298" t="s">
        <v>603</v>
      </c>
      <c r="E81" s="17" t="s">
        <v>390</v>
      </c>
      <c r="F81" s="299">
        <v>3.911</v>
      </c>
      <c r="G81" s="38"/>
      <c r="H81" s="44"/>
    </row>
    <row r="82" s="2" customFormat="1" ht="16.8" customHeight="1">
      <c r="A82" s="38"/>
      <c r="B82" s="44"/>
      <c r="C82" s="294" t="s">
        <v>243</v>
      </c>
      <c r="D82" s="295" t="s">
        <v>243</v>
      </c>
      <c r="E82" s="296" t="s">
        <v>228</v>
      </c>
      <c r="F82" s="297">
        <v>29</v>
      </c>
      <c r="G82" s="38"/>
      <c r="H82" s="44"/>
    </row>
    <row r="83" s="2" customFormat="1" ht="16.8" customHeight="1">
      <c r="A83" s="38"/>
      <c r="B83" s="44"/>
      <c r="C83" s="298" t="s">
        <v>1</v>
      </c>
      <c r="D83" s="298" t="s">
        <v>316</v>
      </c>
      <c r="E83" s="17" t="s">
        <v>1</v>
      </c>
      <c r="F83" s="299">
        <v>0</v>
      </c>
      <c r="G83" s="38"/>
      <c r="H83" s="44"/>
    </row>
    <row r="84" s="2" customFormat="1" ht="16.8" customHeight="1">
      <c r="A84" s="38"/>
      <c r="B84" s="44"/>
      <c r="C84" s="298" t="s">
        <v>1</v>
      </c>
      <c r="D84" s="298" t="s">
        <v>320</v>
      </c>
      <c r="E84" s="17" t="s">
        <v>1</v>
      </c>
      <c r="F84" s="299">
        <v>0</v>
      </c>
      <c r="G84" s="38"/>
      <c r="H84" s="44"/>
    </row>
    <row r="85" s="2" customFormat="1" ht="16.8" customHeight="1">
      <c r="A85" s="38"/>
      <c r="B85" s="44"/>
      <c r="C85" s="298" t="s">
        <v>243</v>
      </c>
      <c r="D85" s="298" t="s">
        <v>244</v>
      </c>
      <c r="E85" s="17" t="s">
        <v>1</v>
      </c>
      <c r="F85" s="299">
        <v>29</v>
      </c>
      <c r="G85" s="38"/>
      <c r="H85" s="44"/>
    </row>
    <row r="86" s="2" customFormat="1" ht="16.8" customHeight="1">
      <c r="A86" s="38"/>
      <c r="B86" s="44"/>
      <c r="C86" s="300" t="s">
        <v>1142</v>
      </c>
      <c r="D86" s="38"/>
      <c r="E86" s="38"/>
      <c r="F86" s="38"/>
      <c r="G86" s="38"/>
      <c r="H86" s="44"/>
    </row>
    <row r="87" s="2" customFormat="1" ht="16.8" customHeight="1">
      <c r="A87" s="38"/>
      <c r="B87" s="44"/>
      <c r="C87" s="298" t="s">
        <v>317</v>
      </c>
      <c r="D87" s="298" t="s">
        <v>318</v>
      </c>
      <c r="E87" s="17" t="s">
        <v>228</v>
      </c>
      <c r="F87" s="299">
        <v>29</v>
      </c>
      <c r="G87" s="38"/>
      <c r="H87" s="44"/>
    </row>
    <row r="88" s="2" customFormat="1" ht="16.8" customHeight="1">
      <c r="A88" s="38"/>
      <c r="B88" s="44"/>
      <c r="C88" s="298" t="s">
        <v>313</v>
      </c>
      <c r="D88" s="298" t="s">
        <v>314</v>
      </c>
      <c r="E88" s="17" t="s">
        <v>228</v>
      </c>
      <c r="F88" s="299">
        <v>29</v>
      </c>
      <c r="G88" s="38"/>
      <c r="H88" s="44"/>
    </row>
    <row r="89" s="2" customFormat="1" ht="16.8" customHeight="1">
      <c r="A89" s="38"/>
      <c r="B89" s="44"/>
      <c r="C89" s="294" t="s">
        <v>245</v>
      </c>
      <c r="D89" s="295" t="s">
        <v>245</v>
      </c>
      <c r="E89" s="296" t="s">
        <v>246</v>
      </c>
      <c r="F89" s="297">
        <v>0.73399999999999999</v>
      </c>
      <c r="G89" s="38"/>
      <c r="H89" s="44"/>
    </row>
    <row r="90" s="2" customFormat="1" ht="16.8" customHeight="1">
      <c r="A90" s="38"/>
      <c r="B90" s="44"/>
      <c r="C90" s="298" t="s">
        <v>245</v>
      </c>
      <c r="D90" s="298" t="s">
        <v>501</v>
      </c>
      <c r="E90" s="17" t="s">
        <v>1</v>
      </c>
      <c r="F90" s="299">
        <v>0.73399999999999999</v>
      </c>
      <c r="G90" s="38"/>
      <c r="H90" s="44"/>
    </row>
    <row r="91" s="2" customFormat="1" ht="16.8" customHeight="1">
      <c r="A91" s="38"/>
      <c r="B91" s="44"/>
      <c r="C91" s="300" t="s">
        <v>1142</v>
      </c>
      <c r="D91" s="38"/>
      <c r="E91" s="38"/>
      <c r="F91" s="38"/>
      <c r="G91" s="38"/>
      <c r="H91" s="44"/>
    </row>
    <row r="92" s="2" customFormat="1" ht="16.8" customHeight="1">
      <c r="A92" s="38"/>
      <c r="B92" s="44"/>
      <c r="C92" s="298" t="s">
        <v>498</v>
      </c>
      <c r="D92" s="298" t="s">
        <v>499</v>
      </c>
      <c r="E92" s="17" t="s">
        <v>246</v>
      </c>
      <c r="F92" s="299">
        <v>0.73399999999999999</v>
      </c>
      <c r="G92" s="38"/>
      <c r="H92" s="44"/>
    </row>
    <row r="93" s="2" customFormat="1" ht="16.8" customHeight="1">
      <c r="A93" s="38"/>
      <c r="B93" s="44"/>
      <c r="C93" s="298" t="s">
        <v>394</v>
      </c>
      <c r="D93" s="298" t="s">
        <v>395</v>
      </c>
      <c r="E93" s="17" t="s">
        <v>246</v>
      </c>
      <c r="F93" s="299">
        <v>13.936</v>
      </c>
      <c r="G93" s="38"/>
      <c r="H93" s="44"/>
    </row>
    <row r="94" s="2" customFormat="1" ht="16.8" customHeight="1">
      <c r="A94" s="38"/>
      <c r="B94" s="44"/>
      <c r="C94" s="294" t="s">
        <v>248</v>
      </c>
      <c r="D94" s="295" t="s">
        <v>248</v>
      </c>
      <c r="E94" s="296" t="s">
        <v>99</v>
      </c>
      <c r="F94" s="297">
        <v>27.760000000000002</v>
      </c>
      <c r="G94" s="38"/>
      <c r="H94" s="44"/>
    </row>
    <row r="95" s="2" customFormat="1" ht="16.8" customHeight="1">
      <c r="A95" s="38"/>
      <c r="B95" s="44"/>
      <c r="C95" s="298" t="s">
        <v>1</v>
      </c>
      <c r="D95" s="298" t="s">
        <v>296</v>
      </c>
      <c r="E95" s="17" t="s">
        <v>1</v>
      </c>
      <c r="F95" s="299">
        <v>0</v>
      </c>
      <c r="G95" s="38"/>
      <c r="H95" s="44"/>
    </row>
    <row r="96" s="2" customFormat="1" ht="16.8" customHeight="1">
      <c r="A96" s="38"/>
      <c r="B96" s="44"/>
      <c r="C96" s="298" t="s">
        <v>248</v>
      </c>
      <c r="D96" s="298" t="s">
        <v>635</v>
      </c>
      <c r="E96" s="17" t="s">
        <v>1</v>
      </c>
      <c r="F96" s="299">
        <v>27.760000000000002</v>
      </c>
      <c r="G96" s="38"/>
      <c r="H96" s="44"/>
    </row>
    <row r="97" s="2" customFormat="1" ht="16.8" customHeight="1">
      <c r="A97" s="38"/>
      <c r="B97" s="44"/>
      <c r="C97" s="300" t="s">
        <v>1142</v>
      </c>
      <c r="D97" s="38"/>
      <c r="E97" s="38"/>
      <c r="F97" s="38"/>
      <c r="G97" s="38"/>
      <c r="H97" s="44"/>
    </row>
    <row r="98" s="2" customFormat="1" ht="16.8" customHeight="1">
      <c r="A98" s="38"/>
      <c r="B98" s="44"/>
      <c r="C98" s="298" t="s">
        <v>632</v>
      </c>
      <c r="D98" s="298" t="s">
        <v>633</v>
      </c>
      <c r="E98" s="17" t="s">
        <v>99</v>
      </c>
      <c r="F98" s="299">
        <v>27.760000000000002</v>
      </c>
      <c r="G98" s="38"/>
      <c r="H98" s="44"/>
    </row>
    <row r="99" s="2" customFormat="1" ht="16.8" customHeight="1">
      <c r="A99" s="38"/>
      <c r="B99" s="44"/>
      <c r="C99" s="298" t="s">
        <v>628</v>
      </c>
      <c r="D99" s="298" t="s">
        <v>629</v>
      </c>
      <c r="E99" s="17" t="s">
        <v>99</v>
      </c>
      <c r="F99" s="299">
        <v>27.760000000000002</v>
      </c>
      <c r="G99" s="38"/>
      <c r="H99" s="44"/>
    </row>
    <row r="100" s="2" customFormat="1" ht="16.8" customHeight="1">
      <c r="A100" s="38"/>
      <c r="B100" s="44"/>
      <c r="C100" s="294" t="s">
        <v>250</v>
      </c>
      <c r="D100" s="295" t="s">
        <v>250</v>
      </c>
      <c r="E100" s="296" t="s">
        <v>246</v>
      </c>
      <c r="F100" s="297">
        <v>489.92700000000002</v>
      </c>
      <c r="G100" s="38"/>
      <c r="H100" s="44"/>
    </row>
    <row r="101" s="2" customFormat="1" ht="16.8" customHeight="1">
      <c r="A101" s="38"/>
      <c r="B101" s="44"/>
      <c r="C101" s="298" t="s">
        <v>1</v>
      </c>
      <c r="D101" s="298" t="s">
        <v>344</v>
      </c>
      <c r="E101" s="17" t="s">
        <v>1</v>
      </c>
      <c r="F101" s="299">
        <v>0</v>
      </c>
      <c r="G101" s="38"/>
      <c r="H101" s="44"/>
    </row>
    <row r="102" s="2" customFormat="1" ht="16.8" customHeight="1">
      <c r="A102" s="38"/>
      <c r="B102" s="44"/>
      <c r="C102" s="298" t="s">
        <v>1</v>
      </c>
      <c r="D102" s="298" t="s">
        <v>345</v>
      </c>
      <c r="E102" s="17" t="s">
        <v>1</v>
      </c>
      <c r="F102" s="299">
        <v>137.685</v>
      </c>
      <c r="G102" s="38"/>
      <c r="H102" s="44"/>
    </row>
    <row r="103" s="2" customFormat="1" ht="16.8" customHeight="1">
      <c r="A103" s="38"/>
      <c r="B103" s="44"/>
      <c r="C103" s="298" t="s">
        <v>1</v>
      </c>
      <c r="D103" s="298" t="s">
        <v>346</v>
      </c>
      <c r="E103" s="17" t="s">
        <v>1</v>
      </c>
      <c r="F103" s="299">
        <v>1.6200000000000001</v>
      </c>
      <c r="G103" s="38"/>
      <c r="H103" s="44"/>
    </row>
    <row r="104" s="2" customFormat="1" ht="16.8" customHeight="1">
      <c r="A104" s="38"/>
      <c r="B104" s="44"/>
      <c r="C104" s="298" t="s">
        <v>1</v>
      </c>
      <c r="D104" s="298" t="s">
        <v>347</v>
      </c>
      <c r="E104" s="17" t="s">
        <v>1</v>
      </c>
      <c r="F104" s="299">
        <v>350.62200000000001</v>
      </c>
      <c r="G104" s="38"/>
      <c r="H104" s="44"/>
    </row>
    <row r="105" s="2" customFormat="1" ht="16.8" customHeight="1">
      <c r="A105" s="38"/>
      <c r="B105" s="44"/>
      <c r="C105" s="298" t="s">
        <v>250</v>
      </c>
      <c r="D105" s="298" t="s">
        <v>335</v>
      </c>
      <c r="E105" s="17" t="s">
        <v>1</v>
      </c>
      <c r="F105" s="299">
        <v>489.92700000000002</v>
      </c>
      <c r="G105" s="38"/>
      <c r="H105" s="44"/>
    </row>
    <row r="106" s="2" customFormat="1" ht="16.8" customHeight="1">
      <c r="A106" s="38"/>
      <c r="B106" s="44"/>
      <c r="C106" s="300" t="s">
        <v>1142</v>
      </c>
      <c r="D106" s="38"/>
      <c r="E106" s="38"/>
      <c r="F106" s="38"/>
      <c r="G106" s="38"/>
      <c r="H106" s="44"/>
    </row>
    <row r="107" s="2" customFormat="1" ht="16.8" customHeight="1">
      <c r="A107" s="38"/>
      <c r="B107" s="44"/>
      <c r="C107" s="298" t="s">
        <v>341</v>
      </c>
      <c r="D107" s="298" t="s">
        <v>342</v>
      </c>
      <c r="E107" s="17" t="s">
        <v>246</v>
      </c>
      <c r="F107" s="299">
        <v>489.92700000000002</v>
      </c>
      <c r="G107" s="38"/>
      <c r="H107" s="44"/>
    </row>
    <row r="108" s="2" customFormat="1" ht="16.8" customHeight="1">
      <c r="A108" s="38"/>
      <c r="B108" s="44"/>
      <c r="C108" s="298" t="s">
        <v>348</v>
      </c>
      <c r="D108" s="298" t="s">
        <v>349</v>
      </c>
      <c r="E108" s="17" t="s">
        <v>246</v>
      </c>
      <c r="F108" s="299">
        <v>489.92700000000002</v>
      </c>
      <c r="G108" s="38"/>
      <c r="H108" s="44"/>
    </row>
    <row r="109" s="2" customFormat="1" ht="16.8" customHeight="1">
      <c r="A109" s="38"/>
      <c r="B109" s="44"/>
      <c r="C109" s="298" t="s">
        <v>371</v>
      </c>
      <c r="D109" s="298" t="s">
        <v>372</v>
      </c>
      <c r="E109" s="17" t="s">
        <v>246</v>
      </c>
      <c r="F109" s="299">
        <v>504.59699999999998</v>
      </c>
      <c r="G109" s="38"/>
      <c r="H109" s="44"/>
    </row>
    <row r="110" s="2" customFormat="1" ht="16.8" customHeight="1">
      <c r="A110" s="38"/>
      <c r="B110" s="44"/>
      <c r="C110" s="294" t="s">
        <v>252</v>
      </c>
      <c r="D110" s="295" t="s">
        <v>252</v>
      </c>
      <c r="E110" s="296" t="s">
        <v>246</v>
      </c>
      <c r="F110" s="297">
        <v>504.59699999999998</v>
      </c>
      <c r="G110" s="38"/>
      <c r="H110" s="44"/>
    </row>
    <row r="111" s="2" customFormat="1" ht="16.8" customHeight="1">
      <c r="A111" s="38"/>
      <c r="B111" s="44"/>
      <c r="C111" s="298" t="s">
        <v>252</v>
      </c>
      <c r="D111" s="298" t="s">
        <v>374</v>
      </c>
      <c r="E111" s="17" t="s">
        <v>1</v>
      </c>
      <c r="F111" s="299">
        <v>504.59699999999998</v>
      </c>
      <c r="G111" s="38"/>
      <c r="H111" s="44"/>
    </row>
    <row r="112" s="2" customFormat="1" ht="16.8" customHeight="1">
      <c r="A112" s="38"/>
      <c r="B112" s="44"/>
      <c r="C112" s="300" t="s">
        <v>1142</v>
      </c>
      <c r="D112" s="38"/>
      <c r="E112" s="38"/>
      <c r="F112" s="38"/>
      <c r="G112" s="38"/>
      <c r="H112" s="44"/>
    </row>
    <row r="113" s="2" customFormat="1" ht="16.8" customHeight="1">
      <c r="A113" s="38"/>
      <c r="B113" s="44"/>
      <c r="C113" s="298" t="s">
        <v>371</v>
      </c>
      <c r="D113" s="298" t="s">
        <v>372</v>
      </c>
      <c r="E113" s="17" t="s">
        <v>246</v>
      </c>
      <c r="F113" s="299">
        <v>504.59699999999998</v>
      </c>
      <c r="G113" s="38"/>
      <c r="H113" s="44"/>
    </row>
    <row r="114" s="2" customFormat="1">
      <c r="A114" s="38"/>
      <c r="B114" s="44"/>
      <c r="C114" s="298" t="s">
        <v>375</v>
      </c>
      <c r="D114" s="298" t="s">
        <v>376</v>
      </c>
      <c r="E114" s="17" t="s">
        <v>246</v>
      </c>
      <c r="F114" s="299">
        <v>7568.9549999999999</v>
      </c>
      <c r="G114" s="38"/>
      <c r="H114" s="44"/>
    </row>
    <row r="115" s="2" customFormat="1" ht="16.8" customHeight="1">
      <c r="A115" s="38"/>
      <c r="B115" s="44"/>
      <c r="C115" s="298" t="s">
        <v>380</v>
      </c>
      <c r="D115" s="298" t="s">
        <v>381</v>
      </c>
      <c r="E115" s="17" t="s">
        <v>246</v>
      </c>
      <c r="F115" s="299">
        <v>504.59699999999998</v>
      </c>
      <c r="G115" s="38"/>
      <c r="H115" s="44"/>
    </row>
    <row r="116" s="2" customFormat="1" ht="16.8" customHeight="1">
      <c r="A116" s="38"/>
      <c r="B116" s="44"/>
      <c r="C116" s="298" t="s">
        <v>384</v>
      </c>
      <c r="D116" s="298" t="s">
        <v>385</v>
      </c>
      <c r="E116" s="17" t="s">
        <v>246</v>
      </c>
      <c r="F116" s="299">
        <v>504.59699999999998</v>
      </c>
      <c r="G116" s="38"/>
      <c r="H116" s="44"/>
    </row>
    <row r="117" s="2" customFormat="1" ht="16.8" customHeight="1">
      <c r="A117" s="38"/>
      <c r="B117" s="44"/>
      <c r="C117" s="298" t="s">
        <v>388</v>
      </c>
      <c r="D117" s="298" t="s">
        <v>389</v>
      </c>
      <c r="E117" s="17" t="s">
        <v>390</v>
      </c>
      <c r="F117" s="299">
        <v>857.81500000000005</v>
      </c>
      <c r="G117" s="38"/>
      <c r="H117" s="44"/>
    </row>
    <row r="118" s="2" customFormat="1" ht="16.8" customHeight="1">
      <c r="A118" s="38"/>
      <c r="B118" s="44"/>
      <c r="C118" s="294" t="s">
        <v>254</v>
      </c>
      <c r="D118" s="295" t="s">
        <v>254</v>
      </c>
      <c r="E118" s="296" t="s">
        <v>228</v>
      </c>
      <c r="F118" s="297">
        <v>205.5</v>
      </c>
      <c r="G118" s="38"/>
      <c r="H118" s="44"/>
    </row>
    <row r="119" s="2" customFormat="1" ht="16.8" customHeight="1">
      <c r="A119" s="38"/>
      <c r="B119" s="44"/>
      <c r="C119" s="298" t="s">
        <v>1</v>
      </c>
      <c r="D119" s="298" t="s">
        <v>296</v>
      </c>
      <c r="E119" s="17" t="s">
        <v>1</v>
      </c>
      <c r="F119" s="299">
        <v>0</v>
      </c>
      <c r="G119" s="38"/>
      <c r="H119" s="44"/>
    </row>
    <row r="120" s="2" customFormat="1" ht="16.8" customHeight="1">
      <c r="A120" s="38"/>
      <c r="B120" s="44"/>
      <c r="C120" s="298" t="s">
        <v>254</v>
      </c>
      <c r="D120" s="298" t="s">
        <v>255</v>
      </c>
      <c r="E120" s="17" t="s">
        <v>1</v>
      </c>
      <c r="F120" s="299">
        <v>205.5</v>
      </c>
      <c r="G120" s="38"/>
      <c r="H120" s="44"/>
    </row>
    <row r="121" s="2" customFormat="1" ht="16.8" customHeight="1">
      <c r="A121" s="38"/>
      <c r="B121" s="44"/>
      <c r="C121" s="300" t="s">
        <v>1142</v>
      </c>
      <c r="D121" s="38"/>
      <c r="E121" s="38"/>
      <c r="F121" s="38"/>
      <c r="G121" s="38"/>
      <c r="H121" s="44"/>
    </row>
    <row r="122" s="2" customFormat="1" ht="16.8" customHeight="1">
      <c r="A122" s="38"/>
      <c r="B122" s="44"/>
      <c r="C122" s="298" t="s">
        <v>552</v>
      </c>
      <c r="D122" s="298" t="s">
        <v>553</v>
      </c>
      <c r="E122" s="17" t="s">
        <v>228</v>
      </c>
      <c r="F122" s="299">
        <v>205.5</v>
      </c>
      <c r="G122" s="38"/>
      <c r="H122" s="44"/>
    </row>
    <row r="123" s="2" customFormat="1" ht="16.8" customHeight="1">
      <c r="A123" s="38"/>
      <c r="B123" s="44"/>
      <c r="C123" s="298" t="s">
        <v>341</v>
      </c>
      <c r="D123" s="298" t="s">
        <v>342</v>
      </c>
      <c r="E123" s="17" t="s">
        <v>246</v>
      </c>
      <c r="F123" s="299">
        <v>489.92700000000002</v>
      </c>
      <c r="G123" s="38"/>
      <c r="H123" s="44"/>
    </row>
    <row r="124" s="2" customFormat="1" ht="16.8" customHeight="1">
      <c r="A124" s="38"/>
      <c r="B124" s="44"/>
      <c r="C124" s="298" t="s">
        <v>424</v>
      </c>
      <c r="D124" s="298" t="s">
        <v>425</v>
      </c>
      <c r="E124" s="17" t="s">
        <v>228</v>
      </c>
      <c r="F124" s="299">
        <v>616.20000000000005</v>
      </c>
      <c r="G124" s="38"/>
      <c r="H124" s="44"/>
    </row>
    <row r="125" s="2" customFormat="1" ht="16.8" customHeight="1">
      <c r="A125" s="38"/>
      <c r="B125" s="44"/>
      <c r="C125" s="298" t="s">
        <v>483</v>
      </c>
      <c r="D125" s="298" t="s">
        <v>484</v>
      </c>
      <c r="E125" s="17" t="s">
        <v>228</v>
      </c>
      <c r="F125" s="299">
        <v>729.35500000000002</v>
      </c>
      <c r="G125" s="38"/>
      <c r="H125" s="44"/>
    </row>
    <row r="126" s="2" customFormat="1" ht="16.8" customHeight="1">
      <c r="A126" s="38"/>
      <c r="B126" s="44"/>
      <c r="C126" s="298" t="s">
        <v>510</v>
      </c>
      <c r="D126" s="298" t="s">
        <v>511</v>
      </c>
      <c r="E126" s="17" t="s">
        <v>228</v>
      </c>
      <c r="F126" s="299">
        <v>205.5</v>
      </c>
      <c r="G126" s="38"/>
      <c r="H126" s="44"/>
    </row>
    <row r="127" s="2" customFormat="1" ht="16.8" customHeight="1">
      <c r="A127" s="38"/>
      <c r="B127" s="44"/>
      <c r="C127" s="298" t="s">
        <v>514</v>
      </c>
      <c r="D127" s="298" t="s">
        <v>515</v>
      </c>
      <c r="E127" s="17" t="s">
        <v>228</v>
      </c>
      <c r="F127" s="299">
        <v>655.07100000000003</v>
      </c>
      <c r="G127" s="38"/>
      <c r="H127" s="44"/>
    </row>
    <row r="128" s="2" customFormat="1" ht="16.8" customHeight="1">
      <c r="A128" s="38"/>
      <c r="B128" s="44"/>
      <c r="C128" s="298" t="s">
        <v>637</v>
      </c>
      <c r="D128" s="298" t="s">
        <v>638</v>
      </c>
      <c r="E128" s="17" t="s">
        <v>228</v>
      </c>
      <c r="F128" s="299">
        <v>616.20000000000005</v>
      </c>
      <c r="G128" s="38"/>
      <c r="H128" s="44"/>
    </row>
    <row r="129" s="2" customFormat="1" ht="16.8" customHeight="1">
      <c r="A129" s="38"/>
      <c r="B129" s="44"/>
      <c r="C129" s="298" t="s">
        <v>556</v>
      </c>
      <c r="D129" s="298" t="s">
        <v>557</v>
      </c>
      <c r="E129" s="17" t="s">
        <v>228</v>
      </c>
      <c r="F129" s="299">
        <v>215.77500000000001</v>
      </c>
      <c r="G129" s="38"/>
      <c r="H129" s="44"/>
    </row>
    <row r="130" s="2" customFormat="1" ht="16.8" customHeight="1">
      <c r="A130" s="38"/>
      <c r="B130" s="44"/>
      <c r="C130" s="294" t="s">
        <v>256</v>
      </c>
      <c r="D130" s="295" t="s">
        <v>256</v>
      </c>
      <c r="E130" s="296" t="s">
        <v>228</v>
      </c>
      <c r="F130" s="297">
        <v>1.5</v>
      </c>
      <c r="G130" s="38"/>
      <c r="H130" s="44"/>
    </row>
    <row r="131" s="2" customFormat="1" ht="16.8" customHeight="1">
      <c r="A131" s="38"/>
      <c r="B131" s="44"/>
      <c r="C131" s="298" t="s">
        <v>1</v>
      </c>
      <c r="D131" s="298" t="s">
        <v>296</v>
      </c>
      <c r="E131" s="17" t="s">
        <v>1</v>
      </c>
      <c r="F131" s="299">
        <v>0</v>
      </c>
      <c r="G131" s="38"/>
      <c r="H131" s="44"/>
    </row>
    <row r="132" s="2" customFormat="1" ht="16.8" customHeight="1">
      <c r="A132" s="38"/>
      <c r="B132" s="44"/>
      <c r="C132" s="298" t="s">
        <v>256</v>
      </c>
      <c r="D132" s="298" t="s">
        <v>257</v>
      </c>
      <c r="E132" s="17" t="s">
        <v>1</v>
      </c>
      <c r="F132" s="299">
        <v>1.5</v>
      </c>
      <c r="G132" s="38"/>
      <c r="H132" s="44"/>
    </row>
    <row r="133" s="2" customFormat="1" ht="16.8" customHeight="1">
      <c r="A133" s="38"/>
      <c r="B133" s="44"/>
      <c r="C133" s="300" t="s">
        <v>1142</v>
      </c>
      <c r="D133" s="38"/>
      <c r="E133" s="38"/>
      <c r="F133" s="38"/>
      <c r="G133" s="38"/>
      <c r="H133" s="44"/>
    </row>
    <row r="134" s="2" customFormat="1" ht="16.8" customHeight="1">
      <c r="A134" s="38"/>
      <c r="B134" s="44"/>
      <c r="C134" s="298" t="s">
        <v>538</v>
      </c>
      <c r="D134" s="298" t="s">
        <v>539</v>
      </c>
      <c r="E134" s="17" t="s">
        <v>228</v>
      </c>
      <c r="F134" s="299">
        <v>3</v>
      </c>
      <c r="G134" s="38"/>
      <c r="H134" s="44"/>
    </row>
    <row r="135" s="2" customFormat="1" ht="16.8" customHeight="1">
      <c r="A135" s="38"/>
      <c r="B135" s="44"/>
      <c r="C135" s="298" t="s">
        <v>341</v>
      </c>
      <c r="D135" s="298" t="s">
        <v>342</v>
      </c>
      <c r="E135" s="17" t="s">
        <v>246</v>
      </c>
      <c r="F135" s="299">
        <v>489.92700000000002</v>
      </c>
      <c r="G135" s="38"/>
      <c r="H135" s="44"/>
    </row>
    <row r="136" s="2" customFormat="1" ht="16.8" customHeight="1">
      <c r="A136" s="38"/>
      <c r="B136" s="44"/>
      <c r="C136" s="298" t="s">
        <v>424</v>
      </c>
      <c r="D136" s="298" t="s">
        <v>425</v>
      </c>
      <c r="E136" s="17" t="s">
        <v>228</v>
      </c>
      <c r="F136" s="299">
        <v>616.20000000000005</v>
      </c>
      <c r="G136" s="38"/>
      <c r="H136" s="44"/>
    </row>
    <row r="137" s="2" customFormat="1" ht="16.8" customHeight="1">
      <c r="A137" s="38"/>
      <c r="B137" s="44"/>
      <c r="C137" s="298" t="s">
        <v>483</v>
      </c>
      <c r="D137" s="298" t="s">
        <v>484</v>
      </c>
      <c r="E137" s="17" t="s">
        <v>228</v>
      </c>
      <c r="F137" s="299">
        <v>729.35500000000002</v>
      </c>
      <c r="G137" s="38"/>
      <c r="H137" s="44"/>
    </row>
    <row r="138" s="2" customFormat="1" ht="16.8" customHeight="1">
      <c r="A138" s="38"/>
      <c r="B138" s="44"/>
      <c r="C138" s="298" t="s">
        <v>504</v>
      </c>
      <c r="D138" s="298" t="s">
        <v>505</v>
      </c>
      <c r="E138" s="17" t="s">
        <v>228</v>
      </c>
      <c r="F138" s="299">
        <v>1226.0999999999999</v>
      </c>
      <c r="G138" s="38"/>
      <c r="H138" s="44"/>
    </row>
    <row r="139" s="2" customFormat="1" ht="16.8" customHeight="1">
      <c r="A139" s="38"/>
      <c r="B139" s="44"/>
      <c r="C139" s="298" t="s">
        <v>514</v>
      </c>
      <c r="D139" s="298" t="s">
        <v>515</v>
      </c>
      <c r="E139" s="17" t="s">
        <v>228</v>
      </c>
      <c r="F139" s="299">
        <v>655.07100000000003</v>
      </c>
      <c r="G139" s="38"/>
      <c r="H139" s="44"/>
    </row>
    <row r="140" s="2" customFormat="1" ht="16.8" customHeight="1">
      <c r="A140" s="38"/>
      <c r="B140" s="44"/>
      <c r="C140" s="298" t="s">
        <v>637</v>
      </c>
      <c r="D140" s="298" t="s">
        <v>638</v>
      </c>
      <c r="E140" s="17" t="s">
        <v>228</v>
      </c>
      <c r="F140" s="299">
        <v>616.20000000000005</v>
      </c>
      <c r="G140" s="38"/>
      <c r="H140" s="44"/>
    </row>
    <row r="141" s="2" customFormat="1" ht="16.8" customHeight="1">
      <c r="A141" s="38"/>
      <c r="B141" s="44"/>
      <c r="C141" s="298" t="s">
        <v>548</v>
      </c>
      <c r="D141" s="298" t="s">
        <v>549</v>
      </c>
      <c r="E141" s="17" t="s">
        <v>228</v>
      </c>
      <c r="F141" s="299">
        <v>1.575</v>
      </c>
      <c r="G141" s="38"/>
      <c r="H141" s="44"/>
    </row>
    <row r="142" s="2" customFormat="1" ht="16.8" customHeight="1">
      <c r="A142" s="38"/>
      <c r="B142" s="44"/>
      <c r="C142" s="294" t="s">
        <v>258</v>
      </c>
      <c r="D142" s="295" t="s">
        <v>258</v>
      </c>
      <c r="E142" s="296" t="s">
        <v>246</v>
      </c>
      <c r="F142" s="297">
        <v>14.67</v>
      </c>
      <c r="G142" s="38"/>
      <c r="H142" s="44"/>
    </row>
    <row r="143" s="2" customFormat="1" ht="16.8" customHeight="1">
      <c r="A143" s="38"/>
      <c r="B143" s="44"/>
      <c r="C143" s="298" t="s">
        <v>1</v>
      </c>
      <c r="D143" s="298" t="s">
        <v>354</v>
      </c>
      <c r="E143" s="17" t="s">
        <v>1</v>
      </c>
      <c r="F143" s="299">
        <v>0</v>
      </c>
      <c r="G143" s="38"/>
      <c r="H143" s="44"/>
    </row>
    <row r="144" s="2" customFormat="1" ht="16.8" customHeight="1">
      <c r="A144" s="38"/>
      <c r="B144" s="44"/>
      <c r="C144" s="298" t="s">
        <v>258</v>
      </c>
      <c r="D144" s="298" t="s">
        <v>355</v>
      </c>
      <c r="E144" s="17" t="s">
        <v>1</v>
      </c>
      <c r="F144" s="299">
        <v>14.67</v>
      </c>
      <c r="G144" s="38"/>
      <c r="H144" s="44"/>
    </row>
    <row r="145" s="2" customFormat="1" ht="16.8" customHeight="1">
      <c r="A145" s="38"/>
      <c r="B145" s="44"/>
      <c r="C145" s="300" t="s">
        <v>1142</v>
      </c>
      <c r="D145" s="38"/>
      <c r="E145" s="38"/>
      <c r="F145" s="38"/>
      <c r="G145" s="38"/>
      <c r="H145" s="44"/>
    </row>
    <row r="146" s="2" customFormat="1" ht="16.8" customHeight="1">
      <c r="A146" s="38"/>
      <c r="B146" s="44"/>
      <c r="C146" s="298" t="s">
        <v>351</v>
      </c>
      <c r="D146" s="298" t="s">
        <v>352</v>
      </c>
      <c r="E146" s="17" t="s">
        <v>246</v>
      </c>
      <c r="F146" s="299">
        <v>14.67</v>
      </c>
      <c r="G146" s="38"/>
      <c r="H146" s="44"/>
    </row>
    <row r="147" s="2" customFormat="1" ht="16.8" customHeight="1">
      <c r="A147" s="38"/>
      <c r="B147" s="44"/>
      <c r="C147" s="298" t="s">
        <v>356</v>
      </c>
      <c r="D147" s="298" t="s">
        <v>357</v>
      </c>
      <c r="E147" s="17" t="s">
        <v>246</v>
      </c>
      <c r="F147" s="299">
        <v>14.67</v>
      </c>
      <c r="G147" s="38"/>
      <c r="H147" s="44"/>
    </row>
    <row r="148" s="2" customFormat="1" ht="16.8" customHeight="1">
      <c r="A148" s="38"/>
      <c r="B148" s="44"/>
      <c r="C148" s="298" t="s">
        <v>371</v>
      </c>
      <c r="D148" s="298" t="s">
        <v>372</v>
      </c>
      <c r="E148" s="17" t="s">
        <v>246</v>
      </c>
      <c r="F148" s="299">
        <v>504.59699999999998</v>
      </c>
      <c r="G148" s="38"/>
      <c r="H148" s="44"/>
    </row>
    <row r="149" s="2" customFormat="1" ht="16.8" customHeight="1">
      <c r="A149" s="38"/>
      <c r="B149" s="44"/>
      <c r="C149" s="298" t="s">
        <v>394</v>
      </c>
      <c r="D149" s="298" t="s">
        <v>395</v>
      </c>
      <c r="E149" s="17" t="s">
        <v>246</v>
      </c>
      <c r="F149" s="299">
        <v>13.936</v>
      </c>
      <c r="G149" s="38"/>
      <c r="H149" s="44"/>
    </row>
    <row r="150" s="2" customFormat="1" ht="16.8" customHeight="1">
      <c r="A150" s="38"/>
      <c r="B150" s="44"/>
      <c r="C150" s="294" t="s">
        <v>287</v>
      </c>
      <c r="D150" s="295" t="s">
        <v>287</v>
      </c>
      <c r="E150" s="296" t="s">
        <v>228</v>
      </c>
      <c r="F150" s="297">
        <v>0.041000000000000002</v>
      </c>
      <c r="G150" s="38"/>
      <c r="H150" s="44"/>
    </row>
    <row r="151" s="2" customFormat="1" ht="16.8" customHeight="1">
      <c r="A151" s="38"/>
      <c r="B151" s="44"/>
      <c r="C151" s="298" t="s">
        <v>1</v>
      </c>
      <c r="D151" s="298" t="s">
        <v>286</v>
      </c>
      <c r="E151" s="17" t="s">
        <v>1</v>
      </c>
      <c r="F151" s="299">
        <v>0</v>
      </c>
      <c r="G151" s="38"/>
      <c r="H151" s="44"/>
    </row>
    <row r="152" s="2" customFormat="1" ht="16.8" customHeight="1">
      <c r="A152" s="38"/>
      <c r="B152" s="44"/>
      <c r="C152" s="298" t="s">
        <v>287</v>
      </c>
      <c r="D152" s="298" t="s">
        <v>288</v>
      </c>
      <c r="E152" s="17" t="s">
        <v>1</v>
      </c>
      <c r="F152" s="299">
        <v>0.041000000000000002</v>
      </c>
      <c r="G152" s="38"/>
      <c r="H152" s="44"/>
    </row>
    <row r="153" s="2" customFormat="1" ht="16.8" customHeight="1">
      <c r="A153" s="38"/>
      <c r="B153" s="44"/>
      <c r="C153" s="294" t="s">
        <v>260</v>
      </c>
      <c r="D153" s="295" t="s">
        <v>260</v>
      </c>
      <c r="E153" s="296" t="s">
        <v>228</v>
      </c>
      <c r="F153" s="297">
        <v>1.5</v>
      </c>
      <c r="G153" s="38"/>
      <c r="H153" s="44"/>
    </row>
    <row r="154" s="2" customFormat="1" ht="16.8" customHeight="1">
      <c r="A154" s="38"/>
      <c r="B154" s="44"/>
      <c r="C154" s="298" t="s">
        <v>260</v>
      </c>
      <c r="D154" s="298" t="s">
        <v>257</v>
      </c>
      <c r="E154" s="17" t="s">
        <v>1</v>
      </c>
      <c r="F154" s="299">
        <v>1.5</v>
      </c>
      <c r="G154" s="38"/>
      <c r="H154" s="44"/>
    </row>
    <row r="155" s="2" customFormat="1" ht="16.8" customHeight="1">
      <c r="A155" s="38"/>
      <c r="B155" s="44"/>
      <c r="C155" s="300" t="s">
        <v>1142</v>
      </c>
      <c r="D155" s="38"/>
      <c r="E155" s="38"/>
      <c r="F155" s="38"/>
      <c r="G155" s="38"/>
      <c r="H155" s="44"/>
    </row>
    <row r="156" s="2" customFormat="1" ht="16.8" customHeight="1">
      <c r="A156" s="38"/>
      <c r="B156" s="44"/>
      <c r="C156" s="298" t="s">
        <v>538</v>
      </c>
      <c r="D156" s="298" t="s">
        <v>539</v>
      </c>
      <c r="E156" s="17" t="s">
        <v>228</v>
      </c>
      <c r="F156" s="299">
        <v>3</v>
      </c>
      <c r="G156" s="38"/>
      <c r="H156" s="44"/>
    </row>
    <row r="157" s="2" customFormat="1" ht="16.8" customHeight="1">
      <c r="A157" s="38"/>
      <c r="B157" s="44"/>
      <c r="C157" s="298" t="s">
        <v>341</v>
      </c>
      <c r="D157" s="298" t="s">
        <v>342</v>
      </c>
      <c r="E157" s="17" t="s">
        <v>246</v>
      </c>
      <c r="F157" s="299">
        <v>489.92700000000002</v>
      </c>
      <c r="G157" s="38"/>
      <c r="H157" s="44"/>
    </row>
    <row r="158" s="2" customFormat="1" ht="16.8" customHeight="1">
      <c r="A158" s="38"/>
      <c r="B158" s="44"/>
      <c r="C158" s="298" t="s">
        <v>424</v>
      </c>
      <c r="D158" s="298" t="s">
        <v>425</v>
      </c>
      <c r="E158" s="17" t="s">
        <v>228</v>
      </c>
      <c r="F158" s="299">
        <v>616.20000000000005</v>
      </c>
      <c r="G158" s="38"/>
      <c r="H158" s="44"/>
    </row>
    <row r="159" s="2" customFormat="1" ht="16.8" customHeight="1">
      <c r="A159" s="38"/>
      <c r="B159" s="44"/>
      <c r="C159" s="298" t="s">
        <v>483</v>
      </c>
      <c r="D159" s="298" t="s">
        <v>484</v>
      </c>
      <c r="E159" s="17" t="s">
        <v>228</v>
      </c>
      <c r="F159" s="299">
        <v>729.35500000000002</v>
      </c>
      <c r="G159" s="38"/>
      <c r="H159" s="44"/>
    </row>
    <row r="160" s="2" customFormat="1" ht="16.8" customHeight="1">
      <c r="A160" s="38"/>
      <c r="B160" s="44"/>
      <c r="C160" s="298" t="s">
        <v>504</v>
      </c>
      <c r="D160" s="298" t="s">
        <v>505</v>
      </c>
      <c r="E160" s="17" t="s">
        <v>228</v>
      </c>
      <c r="F160" s="299">
        <v>1226.0999999999999</v>
      </c>
      <c r="G160" s="38"/>
      <c r="H160" s="44"/>
    </row>
    <row r="161" s="2" customFormat="1" ht="16.8" customHeight="1">
      <c r="A161" s="38"/>
      <c r="B161" s="44"/>
      <c r="C161" s="298" t="s">
        <v>514</v>
      </c>
      <c r="D161" s="298" t="s">
        <v>515</v>
      </c>
      <c r="E161" s="17" t="s">
        <v>228</v>
      </c>
      <c r="F161" s="299">
        <v>655.07100000000003</v>
      </c>
      <c r="G161" s="38"/>
      <c r="H161" s="44"/>
    </row>
    <row r="162" s="2" customFormat="1" ht="16.8" customHeight="1">
      <c r="A162" s="38"/>
      <c r="B162" s="44"/>
      <c r="C162" s="298" t="s">
        <v>637</v>
      </c>
      <c r="D162" s="298" t="s">
        <v>638</v>
      </c>
      <c r="E162" s="17" t="s">
        <v>228</v>
      </c>
      <c r="F162" s="299">
        <v>616.20000000000005</v>
      </c>
      <c r="G162" s="38"/>
      <c r="H162" s="44"/>
    </row>
    <row r="163" s="2" customFormat="1" ht="16.8" customHeight="1">
      <c r="A163" s="38"/>
      <c r="B163" s="44"/>
      <c r="C163" s="298" t="s">
        <v>542</v>
      </c>
      <c r="D163" s="298" t="s">
        <v>543</v>
      </c>
      <c r="E163" s="17" t="s">
        <v>228</v>
      </c>
      <c r="F163" s="299">
        <v>1.575</v>
      </c>
      <c r="G163" s="38"/>
      <c r="H163" s="44"/>
    </row>
    <row r="164" s="2" customFormat="1" ht="16.8" customHeight="1">
      <c r="A164" s="38"/>
      <c r="B164" s="44"/>
      <c r="C164" s="294" t="s">
        <v>261</v>
      </c>
      <c r="D164" s="295" t="s">
        <v>261</v>
      </c>
      <c r="E164" s="296" t="s">
        <v>228</v>
      </c>
      <c r="F164" s="297">
        <v>113.155</v>
      </c>
      <c r="G164" s="38"/>
      <c r="H164" s="44"/>
    </row>
    <row r="165" s="2" customFormat="1" ht="16.8" customHeight="1">
      <c r="A165" s="38"/>
      <c r="B165" s="44"/>
      <c r="C165" s="298" t="s">
        <v>261</v>
      </c>
      <c r="D165" s="298" t="s">
        <v>488</v>
      </c>
      <c r="E165" s="17" t="s">
        <v>1</v>
      </c>
      <c r="F165" s="299">
        <v>113.155</v>
      </c>
      <c r="G165" s="38"/>
      <c r="H165" s="44"/>
    </row>
    <row r="166" s="2" customFormat="1" ht="16.8" customHeight="1">
      <c r="A166" s="38"/>
      <c r="B166" s="44"/>
      <c r="C166" s="300" t="s">
        <v>1142</v>
      </c>
      <c r="D166" s="38"/>
      <c r="E166" s="38"/>
      <c r="F166" s="38"/>
      <c r="G166" s="38"/>
      <c r="H166" s="44"/>
    </row>
    <row r="167" s="2" customFormat="1" ht="16.8" customHeight="1">
      <c r="A167" s="38"/>
      <c r="B167" s="44"/>
      <c r="C167" s="298" t="s">
        <v>483</v>
      </c>
      <c r="D167" s="298" t="s">
        <v>484</v>
      </c>
      <c r="E167" s="17" t="s">
        <v>228</v>
      </c>
      <c r="F167" s="299">
        <v>729.35500000000002</v>
      </c>
      <c r="G167" s="38"/>
      <c r="H167" s="44"/>
    </row>
    <row r="168" s="2" customFormat="1" ht="16.8" customHeight="1">
      <c r="A168" s="38"/>
      <c r="B168" s="44"/>
      <c r="C168" s="298" t="s">
        <v>490</v>
      </c>
      <c r="D168" s="298" t="s">
        <v>491</v>
      </c>
      <c r="E168" s="17" t="s">
        <v>228</v>
      </c>
      <c r="F168" s="299">
        <v>875.226</v>
      </c>
      <c r="G168" s="38"/>
      <c r="H168" s="44"/>
    </row>
    <row r="169" s="2" customFormat="1" ht="16.8" customHeight="1">
      <c r="A169" s="38"/>
      <c r="B169" s="44"/>
      <c r="C169" s="294" t="s">
        <v>263</v>
      </c>
      <c r="D169" s="295" t="s">
        <v>263</v>
      </c>
      <c r="E169" s="296" t="s">
        <v>228</v>
      </c>
      <c r="F169" s="297">
        <v>616.20000000000005</v>
      </c>
      <c r="G169" s="38"/>
      <c r="H169" s="44"/>
    </row>
    <row r="170" s="2" customFormat="1" ht="16.8" customHeight="1">
      <c r="A170" s="38"/>
      <c r="B170" s="44"/>
      <c r="C170" s="298" t="s">
        <v>1</v>
      </c>
      <c r="D170" s="298" t="s">
        <v>486</v>
      </c>
      <c r="E170" s="17" t="s">
        <v>1</v>
      </c>
      <c r="F170" s="299">
        <v>0</v>
      </c>
      <c r="G170" s="38"/>
      <c r="H170" s="44"/>
    </row>
    <row r="171" s="2" customFormat="1" ht="16.8" customHeight="1">
      <c r="A171" s="38"/>
      <c r="B171" s="44"/>
      <c r="C171" s="298" t="s">
        <v>263</v>
      </c>
      <c r="D171" s="298" t="s">
        <v>487</v>
      </c>
      <c r="E171" s="17" t="s">
        <v>1</v>
      </c>
      <c r="F171" s="299">
        <v>616.20000000000005</v>
      </c>
      <c r="G171" s="38"/>
      <c r="H171" s="44"/>
    </row>
    <row r="172" s="2" customFormat="1" ht="16.8" customHeight="1">
      <c r="A172" s="38"/>
      <c r="B172" s="44"/>
      <c r="C172" s="300" t="s">
        <v>1142</v>
      </c>
      <c r="D172" s="38"/>
      <c r="E172" s="38"/>
      <c r="F172" s="38"/>
      <c r="G172" s="38"/>
      <c r="H172" s="44"/>
    </row>
    <row r="173" s="2" customFormat="1" ht="16.8" customHeight="1">
      <c r="A173" s="38"/>
      <c r="B173" s="44"/>
      <c r="C173" s="298" t="s">
        <v>483</v>
      </c>
      <c r="D173" s="298" t="s">
        <v>484</v>
      </c>
      <c r="E173" s="17" t="s">
        <v>228</v>
      </c>
      <c r="F173" s="299">
        <v>729.35500000000002</v>
      </c>
      <c r="G173" s="38"/>
      <c r="H173" s="44"/>
    </row>
    <row r="174" s="2" customFormat="1" ht="16.8" customHeight="1">
      <c r="A174" s="38"/>
      <c r="B174" s="44"/>
      <c r="C174" s="298" t="s">
        <v>490</v>
      </c>
      <c r="D174" s="298" t="s">
        <v>491</v>
      </c>
      <c r="E174" s="17" t="s">
        <v>228</v>
      </c>
      <c r="F174" s="299">
        <v>875.226</v>
      </c>
      <c r="G174" s="38"/>
      <c r="H174" s="44"/>
    </row>
    <row r="175" s="2" customFormat="1" ht="16.8" customHeight="1">
      <c r="A175" s="38"/>
      <c r="B175" s="44"/>
      <c r="C175" s="294" t="s">
        <v>265</v>
      </c>
      <c r="D175" s="295" t="s">
        <v>265</v>
      </c>
      <c r="E175" s="296" t="s">
        <v>266</v>
      </c>
      <c r="F175" s="297">
        <v>80</v>
      </c>
      <c r="G175" s="38"/>
      <c r="H175" s="44"/>
    </row>
    <row r="176" s="2" customFormat="1" ht="16.8" customHeight="1">
      <c r="A176" s="38"/>
      <c r="B176" s="44"/>
      <c r="C176" s="298" t="s">
        <v>1</v>
      </c>
      <c r="D176" s="298" t="s">
        <v>296</v>
      </c>
      <c r="E176" s="17" t="s">
        <v>1</v>
      </c>
      <c r="F176" s="299">
        <v>0</v>
      </c>
      <c r="G176" s="38"/>
      <c r="H176" s="44"/>
    </row>
    <row r="177" s="2" customFormat="1" ht="16.8" customHeight="1">
      <c r="A177" s="38"/>
      <c r="B177" s="44"/>
      <c r="C177" s="298" t="s">
        <v>265</v>
      </c>
      <c r="D177" s="298" t="s">
        <v>267</v>
      </c>
      <c r="E177" s="17" t="s">
        <v>1</v>
      </c>
      <c r="F177" s="299">
        <v>80</v>
      </c>
      <c r="G177" s="38"/>
      <c r="H177" s="44"/>
    </row>
    <row r="178" s="2" customFormat="1" ht="16.8" customHeight="1">
      <c r="A178" s="38"/>
      <c r="B178" s="44"/>
      <c r="C178" s="300" t="s">
        <v>1142</v>
      </c>
      <c r="D178" s="38"/>
      <c r="E178" s="38"/>
      <c r="F178" s="38"/>
      <c r="G178" s="38"/>
      <c r="H178" s="44"/>
    </row>
    <row r="179" s="2" customFormat="1" ht="16.8" customHeight="1">
      <c r="A179" s="38"/>
      <c r="B179" s="44"/>
      <c r="C179" s="298" t="s">
        <v>414</v>
      </c>
      <c r="D179" s="298" t="s">
        <v>415</v>
      </c>
      <c r="E179" s="17" t="s">
        <v>228</v>
      </c>
      <c r="F179" s="299">
        <v>80</v>
      </c>
      <c r="G179" s="38"/>
      <c r="H179" s="44"/>
    </row>
    <row r="180" s="2" customFormat="1">
      <c r="A180" s="38"/>
      <c r="B180" s="44"/>
      <c r="C180" s="298" t="s">
        <v>289</v>
      </c>
      <c r="D180" s="298" t="s">
        <v>290</v>
      </c>
      <c r="E180" s="17" t="s">
        <v>228</v>
      </c>
      <c r="F180" s="299">
        <v>240</v>
      </c>
      <c r="G180" s="38"/>
      <c r="H180" s="44"/>
    </row>
    <row r="181" s="2" customFormat="1" ht="16.8" customHeight="1">
      <c r="A181" s="38"/>
      <c r="B181" s="44"/>
      <c r="C181" s="298" t="s">
        <v>404</v>
      </c>
      <c r="D181" s="298" t="s">
        <v>405</v>
      </c>
      <c r="E181" s="17" t="s">
        <v>228</v>
      </c>
      <c r="F181" s="299">
        <v>80</v>
      </c>
      <c r="G181" s="38"/>
      <c r="H181" s="44"/>
    </row>
    <row r="182" s="2" customFormat="1" ht="16.8" customHeight="1">
      <c r="A182" s="38"/>
      <c r="B182" s="44"/>
      <c r="C182" s="298" t="s">
        <v>429</v>
      </c>
      <c r="D182" s="298" t="s">
        <v>430</v>
      </c>
      <c r="E182" s="17" t="s">
        <v>228</v>
      </c>
      <c r="F182" s="299">
        <v>80</v>
      </c>
      <c r="G182" s="38"/>
      <c r="H182" s="44"/>
    </row>
    <row r="183" s="2" customFormat="1" ht="16.8" customHeight="1">
      <c r="A183" s="38"/>
      <c r="B183" s="44"/>
      <c r="C183" s="298" t="s">
        <v>433</v>
      </c>
      <c r="D183" s="298" t="s">
        <v>434</v>
      </c>
      <c r="E183" s="17" t="s">
        <v>228</v>
      </c>
      <c r="F183" s="299">
        <v>80</v>
      </c>
      <c r="G183" s="38"/>
      <c r="H183" s="44"/>
    </row>
    <row r="184" s="2" customFormat="1" ht="16.8" customHeight="1">
      <c r="A184" s="38"/>
      <c r="B184" s="44"/>
      <c r="C184" s="298" t="s">
        <v>437</v>
      </c>
      <c r="D184" s="298" t="s">
        <v>438</v>
      </c>
      <c r="E184" s="17" t="s">
        <v>228</v>
      </c>
      <c r="F184" s="299">
        <v>80</v>
      </c>
      <c r="G184" s="38"/>
      <c r="H184" s="44"/>
    </row>
    <row r="185" s="2" customFormat="1">
      <c r="A185" s="38"/>
      <c r="B185" s="44"/>
      <c r="C185" s="298" t="s">
        <v>441</v>
      </c>
      <c r="D185" s="298" t="s">
        <v>442</v>
      </c>
      <c r="E185" s="17" t="s">
        <v>284</v>
      </c>
      <c r="F185" s="299">
        <v>0.0080000000000000002</v>
      </c>
      <c r="G185" s="38"/>
      <c r="H185" s="44"/>
    </row>
    <row r="186" s="2" customFormat="1">
      <c r="A186" s="38"/>
      <c r="B186" s="44"/>
      <c r="C186" s="298" t="s">
        <v>454</v>
      </c>
      <c r="D186" s="298" t="s">
        <v>455</v>
      </c>
      <c r="E186" s="17" t="s">
        <v>228</v>
      </c>
      <c r="F186" s="299">
        <v>80</v>
      </c>
      <c r="G186" s="38"/>
      <c r="H186" s="44"/>
    </row>
    <row r="187" s="2" customFormat="1" ht="16.8" customHeight="1">
      <c r="A187" s="38"/>
      <c r="B187" s="44"/>
      <c r="C187" s="298" t="s">
        <v>463</v>
      </c>
      <c r="D187" s="298" t="s">
        <v>464</v>
      </c>
      <c r="E187" s="17" t="s">
        <v>246</v>
      </c>
      <c r="F187" s="299">
        <v>1.2</v>
      </c>
      <c r="G187" s="38"/>
      <c r="H187" s="44"/>
    </row>
    <row r="188" s="2" customFormat="1" ht="16.8" customHeight="1">
      <c r="A188" s="38"/>
      <c r="B188" s="44"/>
      <c r="C188" s="298" t="s">
        <v>418</v>
      </c>
      <c r="D188" s="298" t="s">
        <v>419</v>
      </c>
      <c r="E188" s="17" t="s">
        <v>420</v>
      </c>
      <c r="F188" s="299">
        <v>2.3999999999999999</v>
      </c>
      <c r="G188" s="38"/>
      <c r="H188" s="44"/>
    </row>
    <row r="189" s="2" customFormat="1" ht="16.8" customHeight="1">
      <c r="A189" s="38"/>
      <c r="B189" s="44"/>
      <c r="C189" s="298" t="s">
        <v>408</v>
      </c>
      <c r="D189" s="298" t="s">
        <v>409</v>
      </c>
      <c r="E189" s="17" t="s">
        <v>410</v>
      </c>
      <c r="F189" s="299">
        <v>0.064000000000000001</v>
      </c>
      <c r="G189" s="38"/>
      <c r="H189" s="44"/>
    </row>
    <row r="190" s="2" customFormat="1" ht="16.8" customHeight="1">
      <c r="A190" s="38"/>
      <c r="B190" s="44"/>
      <c r="C190" s="298" t="s">
        <v>458</v>
      </c>
      <c r="D190" s="298" t="s">
        <v>459</v>
      </c>
      <c r="E190" s="17" t="s">
        <v>246</v>
      </c>
      <c r="F190" s="299">
        <v>4.7999999999999998</v>
      </c>
      <c r="G190" s="38"/>
      <c r="H190" s="44"/>
    </row>
    <row r="191" s="2" customFormat="1" ht="16.8" customHeight="1">
      <c r="A191" s="38"/>
      <c r="B191" s="44"/>
      <c r="C191" s="294" t="s">
        <v>268</v>
      </c>
      <c r="D191" s="295" t="s">
        <v>268</v>
      </c>
      <c r="E191" s="296" t="s">
        <v>246</v>
      </c>
      <c r="F191" s="297">
        <v>1.2</v>
      </c>
      <c r="G191" s="38"/>
      <c r="H191" s="44"/>
    </row>
    <row r="192" s="2" customFormat="1" ht="16.8" customHeight="1">
      <c r="A192" s="38"/>
      <c r="B192" s="44"/>
      <c r="C192" s="298" t="s">
        <v>268</v>
      </c>
      <c r="D192" s="298" t="s">
        <v>466</v>
      </c>
      <c r="E192" s="17" t="s">
        <v>1</v>
      </c>
      <c r="F192" s="299">
        <v>1.2</v>
      </c>
      <c r="G192" s="38"/>
      <c r="H192" s="44"/>
    </row>
    <row r="193" s="2" customFormat="1" ht="16.8" customHeight="1">
      <c r="A193" s="38"/>
      <c r="B193" s="44"/>
      <c r="C193" s="300" t="s">
        <v>1142</v>
      </c>
      <c r="D193" s="38"/>
      <c r="E193" s="38"/>
      <c r="F193" s="38"/>
      <c r="G193" s="38"/>
      <c r="H193" s="44"/>
    </row>
    <row r="194" s="2" customFormat="1" ht="16.8" customHeight="1">
      <c r="A194" s="38"/>
      <c r="B194" s="44"/>
      <c r="C194" s="298" t="s">
        <v>463</v>
      </c>
      <c r="D194" s="298" t="s">
        <v>464</v>
      </c>
      <c r="E194" s="17" t="s">
        <v>246</v>
      </c>
      <c r="F194" s="299">
        <v>1.2</v>
      </c>
      <c r="G194" s="38"/>
      <c r="H194" s="44"/>
    </row>
    <row r="195" s="2" customFormat="1" ht="16.8" customHeight="1">
      <c r="A195" s="38"/>
      <c r="B195" s="44"/>
      <c r="C195" s="298" t="s">
        <v>468</v>
      </c>
      <c r="D195" s="298" t="s">
        <v>469</v>
      </c>
      <c r="E195" s="17" t="s">
        <v>246</v>
      </c>
      <c r="F195" s="299">
        <v>1.2</v>
      </c>
      <c r="G195" s="38"/>
      <c r="H195" s="44"/>
    </row>
    <row r="196" s="2" customFormat="1" ht="16.8" customHeight="1">
      <c r="A196" s="38"/>
      <c r="B196" s="44"/>
      <c r="C196" s="298" t="s">
        <v>472</v>
      </c>
      <c r="D196" s="298" t="s">
        <v>473</v>
      </c>
      <c r="E196" s="17" t="s">
        <v>246</v>
      </c>
      <c r="F196" s="299">
        <v>28.800000000000001</v>
      </c>
      <c r="G196" s="38"/>
      <c r="H196" s="44"/>
    </row>
    <row r="197" s="2" customFormat="1" ht="16.8" customHeight="1">
      <c r="A197" s="38"/>
      <c r="B197" s="44"/>
      <c r="C197" s="294" t="s">
        <v>270</v>
      </c>
      <c r="D197" s="295" t="s">
        <v>270</v>
      </c>
      <c r="E197" s="296" t="s">
        <v>246</v>
      </c>
      <c r="F197" s="297">
        <v>13.936</v>
      </c>
      <c r="G197" s="38"/>
      <c r="H197" s="44"/>
    </row>
    <row r="198" s="2" customFormat="1" ht="16.8" customHeight="1">
      <c r="A198" s="38"/>
      <c r="B198" s="44"/>
      <c r="C198" s="298" t="s">
        <v>270</v>
      </c>
      <c r="D198" s="298" t="s">
        <v>397</v>
      </c>
      <c r="E198" s="17" t="s">
        <v>1</v>
      </c>
      <c r="F198" s="299">
        <v>13.936</v>
      </c>
      <c r="G198" s="38"/>
      <c r="H198" s="44"/>
    </row>
    <row r="199" s="2" customFormat="1" ht="16.8" customHeight="1">
      <c r="A199" s="38"/>
      <c r="B199" s="44"/>
      <c r="C199" s="300" t="s">
        <v>1142</v>
      </c>
      <c r="D199" s="38"/>
      <c r="E199" s="38"/>
      <c r="F199" s="38"/>
      <c r="G199" s="38"/>
      <c r="H199" s="44"/>
    </row>
    <row r="200" s="2" customFormat="1" ht="16.8" customHeight="1">
      <c r="A200" s="38"/>
      <c r="B200" s="44"/>
      <c r="C200" s="298" t="s">
        <v>394</v>
      </c>
      <c r="D200" s="298" t="s">
        <v>395</v>
      </c>
      <c r="E200" s="17" t="s">
        <v>246</v>
      </c>
      <c r="F200" s="299">
        <v>13.936</v>
      </c>
      <c r="G200" s="38"/>
      <c r="H200" s="44"/>
    </row>
    <row r="201" s="2" customFormat="1" ht="16.8" customHeight="1">
      <c r="A201" s="38"/>
      <c r="B201" s="44"/>
      <c r="C201" s="298" t="s">
        <v>398</v>
      </c>
      <c r="D201" s="298" t="s">
        <v>399</v>
      </c>
      <c r="E201" s="17" t="s">
        <v>390</v>
      </c>
      <c r="F201" s="299">
        <v>26.478000000000002</v>
      </c>
      <c r="G201" s="38"/>
      <c r="H201" s="44"/>
    </row>
    <row r="202" s="2" customFormat="1" ht="26.4" customHeight="1">
      <c r="A202" s="38"/>
      <c r="B202" s="44"/>
      <c r="C202" s="293" t="s">
        <v>1148</v>
      </c>
      <c r="D202" s="293" t="s">
        <v>90</v>
      </c>
      <c r="E202" s="38"/>
      <c r="F202" s="38"/>
      <c r="G202" s="38"/>
      <c r="H202" s="44"/>
    </row>
    <row r="203" s="2" customFormat="1" ht="16.8" customHeight="1">
      <c r="A203" s="38"/>
      <c r="B203" s="44"/>
      <c r="C203" s="294" t="s">
        <v>234</v>
      </c>
      <c r="D203" s="295" t="s">
        <v>234</v>
      </c>
      <c r="E203" s="296" t="s">
        <v>99</v>
      </c>
      <c r="F203" s="297">
        <v>88.599999999999994</v>
      </c>
      <c r="G203" s="38"/>
      <c r="H203" s="44"/>
    </row>
    <row r="204" s="2" customFormat="1" ht="16.8" customHeight="1">
      <c r="A204" s="38"/>
      <c r="B204" s="44"/>
      <c r="C204" s="298" t="s">
        <v>1</v>
      </c>
      <c r="D204" s="298" t="s">
        <v>746</v>
      </c>
      <c r="E204" s="17" t="s">
        <v>1</v>
      </c>
      <c r="F204" s="299">
        <v>0</v>
      </c>
      <c r="G204" s="38"/>
      <c r="H204" s="44"/>
    </row>
    <row r="205" s="2" customFormat="1" ht="16.8" customHeight="1">
      <c r="A205" s="38"/>
      <c r="B205" s="44"/>
      <c r="C205" s="298" t="s">
        <v>234</v>
      </c>
      <c r="D205" s="298" t="s">
        <v>814</v>
      </c>
      <c r="E205" s="17" t="s">
        <v>1</v>
      </c>
      <c r="F205" s="299">
        <v>88.599999999999994</v>
      </c>
      <c r="G205" s="38"/>
      <c r="H205" s="44"/>
    </row>
    <row r="206" s="2" customFormat="1" ht="16.8" customHeight="1">
      <c r="A206" s="38"/>
      <c r="B206" s="44"/>
      <c r="C206" s="300" t="s">
        <v>1142</v>
      </c>
      <c r="D206" s="38"/>
      <c r="E206" s="38"/>
      <c r="F206" s="38"/>
      <c r="G206" s="38"/>
      <c r="H206" s="44"/>
    </row>
    <row r="207" s="2" customFormat="1" ht="16.8" customHeight="1">
      <c r="A207" s="38"/>
      <c r="B207" s="44"/>
      <c r="C207" s="298" t="s">
        <v>811</v>
      </c>
      <c r="D207" s="298" t="s">
        <v>812</v>
      </c>
      <c r="E207" s="17" t="s">
        <v>99</v>
      </c>
      <c r="F207" s="299">
        <v>88.599999999999994</v>
      </c>
      <c r="G207" s="38"/>
      <c r="H207" s="44"/>
    </row>
    <row r="208" s="2" customFormat="1" ht="16.8" customHeight="1">
      <c r="A208" s="38"/>
      <c r="B208" s="44"/>
      <c r="C208" s="298" t="s">
        <v>819</v>
      </c>
      <c r="D208" s="298" t="s">
        <v>820</v>
      </c>
      <c r="E208" s="17" t="s">
        <v>228</v>
      </c>
      <c r="F208" s="299">
        <v>343.73099999999999</v>
      </c>
      <c r="G208" s="38"/>
      <c r="H208" s="44"/>
    </row>
    <row r="209" s="2" customFormat="1" ht="16.8" customHeight="1">
      <c r="A209" s="38"/>
      <c r="B209" s="44"/>
      <c r="C209" s="294" t="s">
        <v>797</v>
      </c>
      <c r="D209" s="295" t="s">
        <v>797</v>
      </c>
      <c r="E209" s="296" t="s">
        <v>390</v>
      </c>
      <c r="F209" s="297">
        <v>342.72000000000003</v>
      </c>
      <c r="G209" s="38"/>
      <c r="H209" s="44"/>
    </row>
    <row r="210" s="2" customFormat="1" ht="16.8" customHeight="1">
      <c r="A210" s="38"/>
      <c r="B210" s="44"/>
      <c r="C210" s="298" t="s">
        <v>1</v>
      </c>
      <c r="D210" s="298" t="s">
        <v>796</v>
      </c>
      <c r="E210" s="17" t="s">
        <v>1</v>
      </c>
      <c r="F210" s="299">
        <v>342.72000000000003</v>
      </c>
      <c r="G210" s="38"/>
      <c r="H210" s="44"/>
    </row>
    <row r="211" s="2" customFormat="1" ht="16.8" customHeight="1">
      <c r="A211" s="38"/>
      <c r="B211" s="44"/>
      <c r="C211" s="298" t="s">
        <v>797</v>
      </c>
      <c r="D211" s="298" t="s">
        <v>335</v>
      </c>
      <c r="E211" s="17" t="s">
        <v>1</v>
      </c>
      <c r="F211" s="299">
        <v>342.72000000000003</v>
      </c>
      <c r="G211" s="38"/>
      <c r="H211" s="44"/>
    </row>
    <row r="212" s="2" customFormat="1" ht="16.8" customHeight="1">
      <c r="A212" s="38"/>
      <c r="B212" s="44"/>
      <c r="C212" s="294" t="s">
        <v>787</v>
      </c>
      <c r="D212" s="295" t="s">
        <v>787</v>
      </c>
      <c r="E212" s="296" t="s">
        <v>390</v>
      </c>
      <c r="F212" s="297">
        <v>126</v>
      </c>
      <c r="G212" s="38"/>
      <c r="H212" s="44"/>
    </row>
    <row r="213" s="2" customFormat="1" ht="16.8" customHeight="1">
      <c r="A213" s="38"/>
      <c r="B213" s="44"/>
      <c r="C213" s="298" t="s">
        <v>1</v>
      </c>
      <c r="D213" s="298" t="s">
        <v>746</v>
      </c>
      <c r="E213" s="17" t="s">
        <v>1</v>
      </c>
      <c r="F213" s="299">
        <v>0</v>
      </c>
      <c r="G213" s="38"/>
      <c r="H213" s="44"/>
    </row>
    <row r="214" s="2" customFormat="1" ht="16.8" customHeight="1">
      <c r="A214" s="38"/>
      <c r="B214" s="44"/>
      <c r="C214" s="298" t="s">
        <v>1</v>
      </c>
      <c r="D214" s="298" t="s">
        <v>786</v>
      </c>
      <c r="E214" s="17" t="s">
        <v>1</v>
      </c>
      <c r="F214" s="299">
        <v>126</v>
      </c>
      <c r="G214" s="38"/>
      <c r="H214" s="44"/>
    </row>
    <row r="215" s="2" customFormat="1" ht="16.8" customHeight="1">
      <c r="A215" s="38"/>
      <c r="B215" s="44"/>
      <c r="C215" s="298" t="s">
        <v>787</v>
      </c>
      <c r="D215" s="298" t="s">
        <v>335</v>
      </c>
      <c r="E215" s="17" t="s">
        <v>1</v>
      </c>
      <c r="F215" s="299">
        <v>126</v>
      </c>
      <c r="G215" s="38"/>
      <c r="H215" s="44"/>
    </row>
    <row r="216" s="2" customFormat="1" ht="16.8" customHeight="1">
      <c r="A216" s="38"/>
      <c r="B216" s="44"/>
      <c r="C216" s="294" t="s">
        <v>792</v>
      </c>
      <c r="D216" s="295" t="s">
        <v>792</v>
      </c>
      <c r="E216" s="296" t="s">
        <v>390</v>
      </c>
      <c r="F216" s="297">
        <v>119.7</v>
      </c>
      <c r="G216" s="38"/>
      <c r="H216" s="44"/>
    </row>
    <row r="217" s="2" customFormat="1" ht="16.8" customHeight="1">
      <c r="A217" s="38"/>
      <c r="B217" s="44"/>
      <c r="C217" s="298" t="s">
        <v>1</v>
      </c>
      <c r="D217" s="298" t="s">
        <v>791</v>
      </c>
      <c r="E217" s="17" t="s">
        <v>1</v>
      </c>
      <c r="F217" s="299">
        <v>119.7</v>
      </c>
      <c r="G217" s="38"/>
      <c r="H217" s="44"/>
    </row>
    <row r="218" s="2" customFormat="1" ht="16.8" customHeight="1">
      <c r="A218" s="38"/>
      <c r="B218" s="44"/>
      <c r="C218" s="298" t="s">
        <v>792</v>
      </c>
      <c r="D218" s="298" t="s">
        <v>335</v>
      </c>
      <c r="E218" s="17" t="s">
        <v>1</v>
      </c>
      <c r="F218" s="299">
        <v>119.7</v>
      </c>
      <c r="G218" s="38"/>
      <c r="H218" s="44"/>
    </row>
    <row r="219" s="2" customFormat="1" ht="16.8" customHeight="1">
      <c r="A219" s="38"/>
      <c r="B219" s="44"/>
      <c r="C219" s="294" t="s">
        <v>725</v>
      </c>
      <c r="D219" s="295" t="s">
        <v>725</v>
      </c>
      <c r="E219" s="296" t="s">
        <v>246</v>
      </c>
      <c r="F219" s="297">
        <v>297.36000000000001</v>
      </c>
      <c r="G219" s="38"/>
      <c r="H219" s="44"/>
    </row>
    <row r="220" s="2" customFormat="1" ht="16.8" customHeight="1">
      <c r="A220" s="38"/>
      <c r="B220" s="44"/>
      <c r="C220" s="298" t="s">
        <v>1</v>
      </c>
      <c r="D220" s="298" t="s">
        <v>746</v>
      </c>
      <c r="E220" s="17" t="s">
        <v>1</v>
      </c>
      <c r="F220" s="299">
        <v>0</v>
      </c>
      <c r="G220" s="38"/>
      <c r="H220" s="44"/>
    </row>
    <row r="221" s="2" customFormat="1" ht="16.8" customHeight="1">
      <c r="A221" s="38"/>
      <c r="B221" s="44"/>
      <c r="C221" s="298" t="s">
        <v>725</v>
      </c>
      <c r="D221" s="298" t="s">
        <v>747</v>
      </c>
      <c r="E221" s="17" t="s">
        <v>1</v>
      </c>
      <c r="F221" s="299">
        <v>297.36000000000001</v>
      </c>
      <c r="G221" s="38"/>
      <c r="H221" s="44"/>
    </row>
    <row r="222" s="2" customFormat="1" ht="16.8" customHeight="1">
      <c r="A222" s="38"/>
      <c r="B222" s="44"/>
      <c r="C222" s="300" t="s">
        <v>1142</v>
      </c>
      <c r="D222" s="38"/>
      <c r="E222" s="38"/>
      <c r="F222" s="38"/>
      <c r="G222" s="38"/>
      <c r="H222" s="44"/>
    </row>
    <row r="223" s="2" customFormat="1" ht="16.8" customHeight="1">
      <c r="A223" s="38"/>
      <c r="B223" s="44"/>
      <c r="C223" s="298" t="s">
        <v>743</v>
      </c>
      <c r="D223" s="298" t="s">
        <v>744</v>
      </c>
      <c r="E223" s="17" t="s">
        <v>246</v>
      </c>
      <c r="F223" s="299">
        <v>297.36000000000001</v>
      </c>
      <c r="G223" s="38"/>
      <c r="H223" s="44"/>
    </row>
    <row r="224" s="2" customFormat="1" ht="16.8" customHeight="1">
      <c r="A224" s="38"/>
      <c r="B224" s="44"/>
      <c r="C224" s="298" t="s">
        <v>748</v>
      </c>
      <c r="D224" s="298" t="s">
        <v>749</v>
      </c>
      <c r="E224" s="17" t="s">
        <v>246</v>
      </c>
      <c r="F224" s="299">
        <v>297.36000000000001</v>
      </c>
      <c r="G224" s="38"/>
      <c r="H224" s="44"/>
    </row>
    <row r="225" s="2" customFormat="1" ht="16.8" customHeight="1">
      <c r="A225" s="38"/>
      <c r="B225" s="44"/>
      <c r="C225" s="298" t="s">
        <v>772</v>
      </c>
      <c r="D225" s="298" t="s">
        <v>773</v>
      </c>
      <c r="E225" s="17" t="s">
        <v>246</v>
      </c>
      <c r="F225" s="299">
        <v>315.54000000000002</v>
      </c>
      <c r="G225" s="38"/>
      <c r="H225" s="44"/>
    </row>
    <row r="226" s="2" customFormat="1" ht="16.8" customHeight="1">
      <c r="A226" s="38"/>
      <c r="B226" s="44"/>
      <c r="C226" s="298" t="s">
        <v>371</v>
      </c>
      <c r="D226" s="298" t="s">
        <v>372</v>
      </c>
      <c r="E226" s="17" t="s">
        <v>246</v>
      </c>
      <c r="F226" s="299">
        <v>315.54000000000002</v>
      </c>
      <c r="G226" s="38"/>
      <c r="H226" s="44"/>
    </row>
    <row r="227" s="2" customFormat="1">
      <c r="A227" s="38"/>
      <c r="B227" s="44"/>
      <c r="C227" s="298" t="s">
        <v>375</v>
      </c>
      <c r="D227" s="298" t="s">
        <v>376</v>
      </c>
      <c r="E227" s="17" t="s">
        <v>246</v>
      </c>
      <c r="F227" s="299">
        <v>4733.1000000000004</v>
      </c>
      <c r="G227" s="38"/>
      <c r="H227" s="44"/>
    </row>
    <row r="228" s="2" customFormat="1" ht="16.8" customHeight="1">
      <c r="A228" s="38"/>
      <c r="B228" s="44"/>
      <c r="C228" s="298" t="s">
        <v>380</v>
      </c>
      <c r="D228" s="298" t="s">
        <v>381</v>
      </c>
      <c r="E228" s="17" t="s">
        <v>246</v>
      </c>
      <c r="F228" s="299">
        <v>315.54000000000002</v>
      </c>
      <c r="G228" s="38"/>
      <c r="H228" s="44"/>
    </row>
    <row r="229" s="2" customFormat="1" ht="16.8" customHeight="1">
      <c r="A229" s="38"/>
      <c r="B229" s="44"/>
      <c r="C229" s="298" t="s">
        <v>384</v>
      </c>
      <c r="D229" s="298" t="s">
        <v>385</v>
      </c>
      <c r="E229" s="17" t="s">
        <v>246</v>
      </c>
      <c r="F229" s="299">
        <v>315.54000000000002</v>
      </c>
      <c r="G229" s="38"/>
      <c r="H229" s="44"/>
    </row>
    <row r="230" s="2" customFormat="1" ht="16.8" customHeight="1">
      <c r="A230" s="38"/>
      <c r="B230" s="44"/>
      <c r="C230" s="298" t="s">
        <v>388</v>
      </c>
      <c r="D230" s="298" t="s">
        <v>389</v>
      </c>
      <c r="E230" s="17" t="s">
        <v>390</v>
      </c>
      <c r="F230" s="299">
        <v>536.41800000000001</v>
      </c>
      <c r="G230" s="38"/>
      <c r="H230" s="44"/>
    </row>
    <row r="231" s="2" customFormat="1" ht="16.8" customHeight="1">
      <c r="A231" s="38"/>
      <c r="B231" s="44"/>
      <c r="C231" s="298" t="s">
        <v>394</v>
      </c>
      <c r="D231" s="298" t="s">
        <v>395</v>
      </c>
      <c r="E231" s="17" t="s">
        <v>246</v>
      </c>
      <c r="F231" s="299">
        <v>306.07999999999998</v>
      </c>
      <c r="G231" s="38"/>
      <c r="H231" s="44"/>
    </row>
    <row r="232" s="2" customFormat="1" ht="16.8" customHeight="1">
      <c r="A232" s="38"/>
      <c r="B232" s="44"/>
      <c r="C232" s="294" t="s">
        <v>245</v>
      </c>
      <c r="D232" s="295" t="s">
        <v>245</v>
      </c>
      <c r="E232" s="296" t="s">
        <v>246</v>
      </c>
      <c r="F232" s="297">
        <v>1.72</v>
      </c>
      <c r="G232" s="38"/>
      <c r="H232" s="44"/>
    </row>
    <row r="233" s="2" customFormat="1" ht="16.8" customHeight="1">
      <c r="A233" s="38"/>
      <c r="B233" s="44"/>
      <c r="C233" s="298" t="s">
        <v>1</v>
      </c>
      <c r="D233" s="298" t="s">
        <v>803</v>
      </c>
      <c r="E233" s="17" t="s">
        <v>1</v>
      </c>
      <c r="F233" s="299">
        <v>0</v>
      </c>
      <c r="G233" s="38"/>
      <c r="H233" s="44"/>
    </row>
    <row r="234" s="2" customFormat="1" ht="16.8" customHeight="1">
      <c r="A234" s="38"/>
      <c r="B234" s="44"/>
      <c r="C234" s="298" t="s">
        <v>245</v>
      </c>
      <c r="D234" s="298" t="s">
        <v>830</v>
      </c>
      <c r="E234" s="17" t="s">
        <v>1</v>
      </c>
      <c r="F234" s="299">
        <v>1.72</v>
      </c>
      <c r="G234" s="38"/>
      <c r="H234" s="44"/>
    </row>
    <row r="235" s="2" customFormat="1" ht="16.8" customHeight="1">
      <c r="A235" s="38"/>
      <c r="B235" s="44"/>
      <c r="C235" s="300" t="s">
        <v>1142</v>
      </c>
      <c r="D235" s="38"/>
      <c r="E235" s="38"/>
      <c r="F235" s="38"/>
      <c r="G235" s="38"/>
      <c r="H235" s="44"/>
    </row>
    <row r="236" s="2" customFormat="1" ht="16.8" customHeight="1">
      <c r="A236" s="38"/>
      <c r="B236" s="44"/>
      <c r="C236" s="298" t="s">
        <v>498</v>
      </c>
      <c r="D236" s="298" t="s">
        <v>499</v>
      </c>
      <c r="E236" s="17" t="s">
        <v>246</v>
      </c>
      <c r="F236" s="299">
        <v>1.72</v>
      </c>
      <c r="G236" s="38"/>
      <c r="H236" s="44"/>
    </row>
    <row r="237" s="2" customFormat="1" ht="16.8" customHeight="1">
      <c r="A237" s="38"/>
      <c r="B237" s="44"/>
      <c r="C237" s="298" t="s">
        <v>394</v>
      </c>
      <c r="D237" s="298" t="s">
        <v>395</v>
      </c>
      <c r="E237" s="17" t="s">
        <v>246</v>
      </c>
      <c r="F237" s="299">
        <v>306.07999999999998</v>
      </c>
      <c r="G237" s="38"/>
      <c r="H237" s="44"/>
    </row>
    <row r="238" s="2" customFormat="1" ht="16.8" customHeight="1">
      <c r="A238" s="38"/>
      <c r="B238" s="44"/>
      <c r="C238" s="298" t="s">
        <v>398</v>
      </c>
      <c r="D238" s="298" t="s">
        <v>399</v>
      </c>
      <c r="E238" s="17" t="s">
        <v>390</v>
      </c>
      <c r="F238" s="299">
        <v>16.568000000000001</v>
      </c>
      <c r="G238" s="38"/>
      <c r="H238" s="44"/>
    </row>
    <row r="239" s="2" customFormat="1" ht="16.8" customHeight="1">
      <c r="A239" s="38"/>
      <c r="B239" s="44"/>
      <c r="C239" s="294" t="s">
        <v>728</v>
      </c>
      <c r="D239" s="295" t="s">
        <v>728</v>
      </c>
      <c r="E239" s="296" t="s">
        <v>246</v>
      </c>
      <c r="F239" s="297">
        <v>7.7400000000000002</v>
      </c>
      <c r="G239" s="38"/>
      <c r="H239" s="44"/>
    </row>
    <row r="240" s="2" customFormat="1" ht="16.8" customHeight="1">
      <c r="A240" s="38"/>
      <c r="B240" s="44"/>
      <c r="C240" s="298" t="s">
        <v>1</v>
      </c>
      <c r="D240" s="298" t="s">
        <v>803</v>
      </c>
      <c r="E240" s="17" t="s">
        <v>1</v>
      </c>
      <c r="F240" s="299">
        <v>0</v>
      </c>
      <c r="G240" s="38"/>
      <c r="H240" s="44"/>
    </row>
    <row r="241" s="2" customFormat="1" ht="16.8" customHeight="1">
      <c r="A241" s="38"/>
      <c r="B241" s="44"/>
      <c r="C241" s="298" t="s">
        <v>728</v>
      </c>
      <c r="D241" s="298" t="s">
        <v>804</v>
      </c>
      <c r="E241" s="17" t="s">
        <v>1</v>
      </c>
      <c r="F241" s="299">
        <v>7.7400000000000002</v>
      </c>
      <c r="G241" s="38"/>
      <c r="H241" s="44"/>
    </row>
    <row r="242" s="2" customFormat="1" ht="16.8" customHeight="1">
      <c r="A242" s="38"/>
      <c r="B242" s="44"/>
      <c r="C242" s="300" t="s">
        <v>1142</v>
      </c>
      <c r="D242" s="38"/>
      <c r="E242" s="38"/>
      <c r="F242" s="38"/>
      <c r="G242" s="38"/>
      <c r="H242" s="44"/>
    </row>
    <row r="243" s="2" customFormat="1" ht="16.8" customHeight="1">
      <c r="A243" s="38"/>
      <c r="B243" s="44"/>
      <c r="C243" s="298" t="s">
        <v>800</v>
      </c>
      <c r="D243" s="298" t="s">
        <v>801</v>
      </c>
      <c r="E243" s="17" t="s">
        <v>246</v>
      </c>
      <c r="F243" s="299">
        <v>7.7400000000000002</v>
      </c>
      <c r="G243" s="38"/>
      <c r="H243" s="44"/>
    </row>
    <row r="244" s="2" customFormat="1" ht="16.8" customHeight="1">
      <c r="A244" s="38"/>
      <c r="B244" s="44"/>
      <c r="C244" s="298" t="s">
        <v>394</v>
      </c>
      <c r="D244" s="298" t="s">
        <v>395</v>
      </c>
      <c r="E244" s="17" t="s">
        <v>246</v>
      </c>
      <c r="F244" s="299">
        <v>306.07999999999998</v>
      </c>
      <c r="G244" s="38"/>
      <c r="H244" s="44"/>
    </row>
    <row r="245" s="2" customFormat="1" ht="16.8" customHeight="1">
      <c r="A245" s="38"/>
      <c r="B245" s="44"/>
      <c r="C245" s="298" t="s">
        <v>807</v>
      </c>
      <c r="D245" s="298" t="s">
        <v>808</v>
      </c>
      <c r="E245" s="17" t="s">
        <v>390</v>
      </c>
      <c r="F245" s="299">
        <v>15.48</v>
      </c>
      <c r="G245" s="38"/>
      <c r="H245" s="44"/>
    </row>
    <row r="246" s="2" customFormat="1" ht="16.8" customHeight="1">
      <c r="A246" s="38"/>
      <c r="B246" s="44"/>
      <c r="C246" s="298" t="s">
        <v>398</v>
      </c>
      <c r="D246" s="298" t="s">
        <v>399</v>
      </c>
      <c r="E246" s="17" t="s">
        <v>390</v>
      </c>
      <c r="F246" s="299">
        <v>16.568000000000001</v>
      </c>
      <c r="G246" s="38"/>
      <c r="H246" s="44"/>
    </row>
    <row r="247" s="2" customFormat="1" ht="16.8" customHeight="1">
      <c r="A247" s="38"/>
      <c r="B247" s="44"/>
      <c r="C247" s="294" t="s">
        <v>730</v>
      </c>
      <c r="D247" s="295" t="s">
        <v>731</v>
      </c>
      <c r="E247" s="296" t="s">
        <v>228</v>
      </c>
      <c r="F247" s="297">
        <v>176.62899999999999</v>
      </c>
      <c r="G247" s="38"/>
      <c r="H247" s="44"/>
    </row>
    <row r="248" s="2" customFormat="1" ht="16.8" customHeight="1">
      <c r="A248" s="38"/>
      <c r="B248" s="44"/>
      <c r="C248" s="298" t="s">
        <v>1</v>
      </c>
      <c r="D248" s="298" t="s">
        <v>762</v>
      </c>
      <c r="E248" s="17" t="s">
        <v>1</v>
      </c>
      <c r="F248" s="299">
        <v>0</v>
      </c>
      <c r="G248" s="38"/>
      <c r="H248" s="44"/>
    </row>
    <row r="249" s="2" customFormat="1" ht="16.8" customHeight="1">
      <c r="A249" s="38"/>
      <c r="B249" s="44"/>
      <c r="C249" s="298" t="s">
        <v>1</v>
      </c>
      <c r="D249" s="298" t="s">
        <v>763</v>
      </c>
      <c r="E249" s="17" t="s">
        <v>1</v>
      </c>
      <c r="F249" s="299">
        <v>0</v>
      </c>
      <c r="G249" s="38"/>
      <c r="H249" s="44"/>
    </row>
    <row r="250" s="2" customFormat="1" ht="16.8" customHeight="1">
      <c r="A250" s="38"/>
      <c r="B250" s="44"/>
      <c r="C250" s="298" t="s">
        <v>733</v>
      </c>
      <c r="D250" s="298" t="s">
        <v>764</v>
      </c>
      <c r="E250" s="17" t="s">
        <v>1</v>
      </c>
      <c r="F250" s="299">
        <v>34.628999999999998</v>
      </c>
      <c r="G250" s="38"/>
      <c r="H250" s="44"/>
    </row>
    <row r="251" s="2" customFormat="1" ht="16.8" customHeight="1">
      <c r="A251" s="38"/>
      <c r="B251" s="44"/>
      <c r="C251" s="298" t="s">
        <v>1</v>
      </c>
      <c r="D251" s="298" t="s">
        <v>765</v>
      </c>
      <c r="E251" s="17" t="s">
        <v>1</v>
      </c>
      <c r="F251" s="299">
        <v>0</v>
      </c>
      <c r="G251" s="38"/>
      <c r="H251" s="44"/>
    </row>
    <row r="252" s="2" customFormat="1" ht="16.8" customHeight="1">
      <c r="A252" s="38"/>
      <c r="B252" s="44"/>
      <c r="C252" s="298" t="s">
        <v>1</v>
      </c>
      <c r="D252" s="298" t="s">
        <v>766</v>
      </c>
      <c r="E252" s="17" t="s">
        <v>1</v>
      </c>
      <c r="F252" s="299">
        <v>118</v>
      </c>
      <c r="G252" s="38"/>
      <c r="H252" s="44"/>
    </row>
    <row r="253" s="2" customFormat="1" ht="16.8" customHeight="1">
      <c r="A253" s="38"/>
      <c r="B253" s="44"/>
      <c r="C253" s="298" t="s">
        <v>1</v>
      </c>
      <c r="D253" s="298" t="s">
        <v>767</v>
      </c>
      <c r="E253" s="17" t="s">
        <v>1</v>
      </c>
      <c r="F253" s="299">
        <v>0</v>
      </c>
      <c r="G253" s="38"/>
      <c r="H253" s="44"/>
    </row>
    <row r="254" s="2" customFormat="1" ht="16.8" customHeight="1">
      <c r="A254" s="38"/>
      <c r="B254" s="44"/>
      <c r="C254" s="298" t="s">
        <v>1</v>
      </c>
      <c r="D254" s="298" t="s">
        <v>768</v>
      </c>
      <c r="E254" s="17" t="s">
        <v>1</v>
      </c>
      <c r="F254" s="299">
        <v>24</v>
      </c>
      <c r="G254" s="38"/>
      <c r="H254" s="44"/>
    </row>
    <row r="255" s="2" customFormat="1" ht="16.8" customHeight="1">
      <c r="A255" s="38"/>
      <c r="B255" s="44"/>
      <c r="C255" s="298" t="s">
        <v>730</v>
      </c>
      <c r="D255" s="298" t="s">
        <v>335</v>
      </c>
      <c r="E255" s="17" t="s">
        <v>1</v>
      </c>
      <c r="F255" s="299">
        <v>176.62899999999999</v>
      </c>
      <c r="G255" s="38"/>
      <c r="H255" s="44"/>
    </row>
    <row r="256" s="2" customFormat="1" ht="16.8" customHeight="1">
      <c r="A256" s="38"/>
      <c r="B256" s="44"/>
      <c r="C256" s="300" t="s">
        <v>1142</v>
      </c>
      <c r="D256" s="38"/>
      <c r="E256" s="38"/>
      <c r="F256" s="38"/>
      <c r="G256" s="38"/>
      <c r="H256" s="44"/>
    </row>
    <row r="257" s="2" customFormat="1" ht="16.8" customHeight="1">
      <c r="A257" s="38"/>
      <c r="B257" s="44"/>
      <c r="C257" s="298" t="s">
        <v>759</v>
      </c>
      <c r="D257" s="298" t="s">
        <v>760</v>
      </c>
      <c r="E257" s="17" t="s">
        <v>228</v>
      </c>
      <c r="F257" s="299">
        <v>176.62899999999999</v>
      </c>
      <c r="G257" s="38"/>
      <c r="H257" s="44"/>
    </row>
    <row r="258" s="2" customFormat="1" ht="16.8" customHeight="1">
      <c r="A258" s="38"/>
      <c r="B258" s="44"/>
      <c r="C258" s="298" t="s">
        <v>769</v>
      </c>
      <c r="D258" s="298" t="s">
        <v>770</v>
      </c>
      <c r="E258" s="17" t="s">
        <v>228</v>
      </c>
      <c r="F258" s="299">
        <v>176.62899999999999</v>
      </c>
      <c r="G258" s="38"/>
      <c r="H258" s="44"/>
    </row>
    <row r="259" s="2" customFormat="1" ht="16.8" customHeight="1">
      <c r="A259" s="38"/>
      <c r="B259" s="44"/>
      <c r="C259" s="294" t="s">
        <v>733</v>
      </c>
      <c r="D259" s="295" t="s">
        <v>733</v>
      </c>
      <c r="E259" s="296" t="s">
        <v>228</v>
      </c>
      <c r="F259" s="297">
        <v>34.628999999999998</v>
      </c>
      <c r="G259" s="38"/>
      <c r="H259" s="44"/>
    </row>
    <row r="260" s="2" customFormat="1" ht="16.8" customHeight="1">
      <c r="A260" s="38"/>
      <c r="B260" s="44"/>
      <c r="C260" s="298" t="s">
        <v>1</v>
      </c>
      <c r="D260" s="298" t="s">
        <v>762</v>
      </c>
      <c r="E260" s="17" t="s">
        <v>1</v>
      </c>
      <c r="F260" s="299">
        <v>0</v>
      </c>
      <c r="G260" s="38"/>
      <c r="H260" s="44"/>
    </row>
    <row r="261" s="2" customFormat="1" ht="16.8" customHeight="1">
      <c r="A261" s="38"/>
      <c r="B261" s="44"/>
      <c r="C261" s="298" t="s">
        <v>1</v>
      </c>
      <c r="D261" s="298" t="s">
        <v>763</v>
      </c>
      <c r="E261" s="17" t="s">
        <v>1</v>
      </c>
      <c r="F261" s="299">
        <v>0</v>
      </c>
      <c r="G261" s="38"/>
      <c r="H261" s="44"/>
    </row>
    <row r="262" s="2" customFormat="1" ht="16.8" customHeight="1">
      <c r="A262" s="38"/>
      <c r="B262" s="44"/>
      <c r="C262" s="298" t="s">
        <v>733</v>
      </c>
      <c r="D262" s="298" t="s">
        <v>764</v>
      </c>
      <c r="E262" s="17" t="s">
        <v>1</v>
      </c>
      <c r="F262" s="299">
        <v>34.628999999999998</v>
      </c>
      <c r="G262" s="38"/>
      <c r="H262" s="44"/>
    </row>
    <row r="263" s="2" customFormat="1" ht="16.8" customHeight="1">
      <c r="A263" s="38"/>
      <c r="B263" s="44"/>
      <c r="C263" s="300" t="s">
        <v>1142</v>
      </c>
      <c r="D263" s="38"/>
      <c r="E263" s="38"/>
      <c r="F263" s="38"/>
      <c r="G263" s="38"/>
      <c r="H263" s="44"/>
    </row>
    <row r="264" s="2" customFormat="1" ht="16.8" customHeight="1">
      <c r="A264" s="38"/>
      <c r="B264" s="44"/>
      <c r="C264" s="298" t="s">
        <v>759</v>
      </c>
      <c r="D264" s="298" t="s">
        <v>760</v>
      </c>
      <c r="E264" s="17" t="s">
        <v>228</v>
      </c>
      <c r="F264" s="299">
        <v>176.62899999999999</v>
      </c>
      <c r="G264" s="38"/>
      <c r="H264" s="44"/>
    </row>
    <row r="265" s="2" customFormat="1" ht="16.8" customHeight="1">
      <c r="A265" s="38"/>
      <c r="B265" s="44"/>
      <c r="C265" s="298" t="s">
        <v>751</v>
      </c>
      <c r="D265" s="298" t="s">
        <v>752</v>
      </c>
      <c r="E265" s="17" t="s">
        <v>246</v>
      </c>
      <c r="F265" s="299">
        <v>18.18</v>
      </c>
      <c r="G265" s="38"/>
      <c r="H265" s="44"/>
    </row>
    <row r="266" s="2" customFormat="1" ht="16.8" customHeight="1">
      <c r="A266" s="38"/>
      <c r="B266" s="44"/>
      <c r="C266" s="294" t="s">
        <v>735</v>
      </c>
      <c r="D266" s="295" t="s">
        <v>735</v>
      </c>
      <c r="E266" s="296" t="s">
        <v>99</v>
      </c>
      <c r="F266" s="297">
        <v>16.379999999999999</v>
      </c>
      <c r="G266" s="38"/>
      <c r="H266" s="44"/>
    </row>
    <row r="267" s="2" customFormat="1" ht="16.8" customHeight="1">
      <c r="A267" s="38"/>
      <c r="B267" s="44"/>
      <c r="C267" s="298" t="s">
        <v>1</v>
      </c>
      <c r="D267" s="298" t="s">
        <v>828</v>
      </c>
      <c r="E267" s="17" t="s">
        <v>1</v>
      </c>
      <c r="F267" s="299">
        <v>0</v>
      </c>
      <c r="G267" s="38"/>
      <c r="H267" s="44"/>
    </row>
    <row r="268" s="2" customFormat="1" ht="16.8" customHeight="1">
      <c r="A268" s="38"/>
      <c r="B268" s="44"/>
      <c r="C268" s="298" t="s">
        <v>1</v>
      </c>
      <c r="D268" s="298" t="s">
        <v>835</v>
      </c>
      <c r="E268" s="17" t="s">
        <v>1</v>
      </c>
      <c r="F268" s="299">
        <v>10.58</v>
      </c>
      <c r="G268" s="38"/>
      <c r="H268" s="44"/>
    </row>
    <row r="269" s="2" customFormat="1" ht="16.8" customHeight="1">
      <c r="A269" s="38"/>
      <c r="B269" s="44"/>
      <c r="C269" s="298" t="s">
        <v>1</v>
      </c>
      <c r="D269" s="298" t="s">
        <v>836</v>
      </c>
      <c r="E269" s="17" t="s">
        <v>1</v>
      </c>
      <c r="F269" s="299">
        <v>0</v>
      </c>
      <c r="G269" s="38"/>
      <c r="H269" s="44"/>
    </row>
    <row r="270" s="2" customFormat="1" ht="16.8" customHeight="1">
      <c r="A270" s="38"/>
      <c r="B270" s="44"/>
      <c r="C270" s="298" t="s">
        <v>1</v>
      </c>
      <c r="D270" s="298" t="s">
        <v>837</v>
      </c>
      <c r="E270" s="17" t="s">
        <v>1</v>
      </c>
      <c r="F270" s="299">
        <v>5.7999999999999998</v>
      </c>
      <c r="G270" s="38"/>
      <c r="H270" s="44"/>
    </row>
    <row r="271" s="2" customFormat="1" ht="16.8" customHeight="1">
      <c r="A271" s="38"/>
      <c r="B271" s="44"/>
      <c r="C271" s="298" t="s">
        <v>735</v>
      </c>
      <c r="D271" s="298" t="s">
        <v>335</v>
      </c>
      <c r="E271" s="17" t="s">
        <v>1</v>
      </c>
      <c r="F271" s="299">
        <v>16.379999999999999</v>
      </c>
      <c r="G271" s="38"/>
      <c r="H271" s="44"/>
    </row>
    <row r="272" s="2" customFormat="1" ht="16.8" customHeight="1">
      <c r="A272" s="38"/>
      <c r="B272" s="44"/>
      <c r="C272" s="300" t="s">
        <v>1142</v>
      </c>
      <c r="D272" s="38"/>
      <c r="E272" s="38"/>
      <c r="F272" s="38"/>
      <c r="G272" s="38"/>
      <c r="H272" s="44"/>
    </row>
    <row r="273" s="2" customFormat="1">
      <c r="A273" s="38"/>
      <c r="B273" s="44"/>
      <c r="C273" s="298" t="s">
        <v>832</v>
      </c>
      <c r="D273" s="298" t="s">
        <v>833</v>
      </c>
      <c r="E273" s="17" t="s">
        <v>99</v>
      </c>
      <c r="F273" s="299">
        <v>16.379999999999999</v>
      </c>
      <c r="G273" s="38"/>
      <c r="H273" s="44"/>
    </row>
    <row r="274" s="2" customFormat="1" ht="16.8" customHeight="1">
      <c r="A274" s="38"/>
      <c r="B274" s="44"/>
      <c r="C274" s="298" t="s">
        <v>800</v>
      </c>
      <c r="D274" s="298" t="s">
        <v>801</v>
      </c>
      <c r="E274" s="17" t="s">
        <v>246</v>
      </c>
      <c r="F274" s="299">
        <v>7.7400000000000002</v>
      </c>
      <c r="G274" s="38"/>
      <c r="H274" s="44"/>
    </row>
    <row r="275" s="2" customFormat="1" ht="16.8" customHeight="1">
      <c r="A275" s="38"/>
      <c r="B275" s="44"/>
      <c r="C275" s="298" t="s">
        <v>825</v>
      </c>
      <c r="D275" s="298" t="s">
        <v>826</v>
      </c>
      <c r="E275" s="17" t="s">
        <v>99</v>
      </c>
      <c r="F275" s="299">
        <v>16.379999999999999</v>
      </c>
      <c r="G275" s="38"/>
      <c r="H275" s="44"/>
    </row>
    <row r="276" s="2" customFormat="1" ht="16.8" customHeight="1">
      <c r="A276" s="38"/>
      <c r="B276" s="44"/>
      <c r="C276" s="298" t="s">
        <v>498</v>
      </c>
      <c r="D276" s="298" t="s">
        <v>499</v>
      </c>
      <c r="E276" s="17" t="s">
        <v>246</v>
      </c>
      <c r="F276" s="299">
        <v>1.72</v>
      </c>
      <c r="G276" s="38"/>
      <c r="H276" s="44"/>
    </row>
    <row r="277" s="2" customFormat="1" ht="16.8" customHeight="1">
      <c r="A277" s="38"/>
      <c r="B277" s="44"/>
      <c r="C277" s="298" t="s">
        <v>851</v>
      </c>
      <c r="D277" s="298" t="s">
        <v>852</v>
      </c>
      <c r="E277" s="17" t="s">
        <v>99</v>
      </c>
      <c r="F277" s="299">
        <v>16.379999999999999</v>
      </c>
      <c r="G277" s="38"/>
      <c r="H277" s="44"/>
    </row>
    <row r="278" s="2" customFormat="1" ht="16.8" customHeight="1">
      <c r="A278" s="38"/>
      <c r="B278" s="44"/>
      <c r="C278" s="298" t="s">
        <v>842</v>
      </c>
      <c r="D278" s="298" t="s">
        <v>843</v>
      </c>
      <c r="E278" s="17" t="s">
        <v>163</v>
      </c>
      <c r="F278" s="299">
        <v>18.018000000000001</v>
      </c>
      <c r="G278" s="38"/>
      <c r="H278" s="44"/>
    </row>
    <row r="279" s="2" customFormat="1" ht="16.8" customHeight="1">
      <c r="A279" s="38"/>
      <c r="B279" s="44"/>
      <c r="C279" s="294" t="s">
        <v>258</v>
      </c>
      <c r="D279" s="295" t="s">
        <v>738</v>
      </c>
      <c r="E279" s="296" t="s">
        <v>246</v>
      </c>
      <c r="F279" s="297">
        <v>18.18</v>
      </c>
      <c r="G279" s="38"/>
      <c r="H279" s="44"/>
    </row>
    <row r="280" s="2" customFormat="1" ht="16.8" customHeight="1">
      <c r="A280" s="38"/>
      <c r="B280" s="44"/>
      <c r="C280" s="298" t="s">
        <v>1</v>
      </c>
      <c r="D280" s="298" t="s">
        <v>754</v>
      </c>
      <c r="E280" s="17" t="s">
        <v>1</v>
      </c>
      <c r="F280" s="299">
        <v>0</v>
      </c>
      <c r="G280" s="38"/>
      <c r="H280" s="44"/>
    </row>
    <row r="281" s="2" customFormat="1" ht="16.8" customHeight="1">
      <c r="A281" s="38"/>
      <c r="B281" s="44"/>
      <c r="C281" s="298" t="s">
        <v>258</v>
      </c>
      <c r="D281" s="298" t="s">
        <v>755</v>
      </c>
      <c r="E281" s="17" t="s">
        <v>1</v>
      </c>
      <c r="F281" s="299">
        <v>18.18</v>
      </c>
      <c r="G281" s="38"/>
      <c r="H281" s="44"/>
    </row>
    <row r="282" s="2" customFormat="1" ht="16.8" customHeight="1">
      <c r="A282" s="38"/>
      <c r="B282" s="44"/>
      <c r="C282" s="300" t="s">
        <v>1142</v>
      </c>
      <c r="D282" s="38"/>
      <c r="E282" s="38"/>
      <c r="F282" s="38"/>
      <c r="G282" s="38"/>
      <c r="H282" s="44"/>
    </row>
    <row r="283" s="2" customFormat="1" ht="16.8" customHeight="1">
      <c r="A283" s="38"/>
      <c r="B283" s="44"/>
      <c r="C283" s="298" t="s">
        <v>751</v>
      </c>
      <c r="D283" s="298" t="s">
        <v>752</v>
      </c>
      <c r="E283" s="17" t="s">
        <v>246</v>
      </c>
      <c r="F283" s="299">
        <v>18.18</v>
      </c>
      <c r="G283" s="38"/>
      <c r="H283" s="44"/>
    </row>
    <row r="284" s="2" customFormat="1" ht="16.8" customHeight="1">
      <c r="A284" s="38"/>
      <c r="B284" s="44"/>
      <c r="C284" s="298" t="s">
        <v>756</v>
      </c>
      <c r="D284" s="298" t="s">
        <v>757</v>
      </c>
      <c r="E284" s="17" t="s">
        <v>246</v>
      </c>
      <c r="F284" s="299">
        <v>18.18</v>
      </c>
      <c r="G284" s="38"/>
      <c r="H284" s="44"/>
    </row>
    <row r="285" s="2" customFormat="1" ht="16.8" customHeight="1">
      <c r="A285" s="38"/>
      <c r="B285" s="44"/>
      <c r="C285" s="298" t="s">
        <v>772</v>
      </c>
      <c r="D285" s="298" t="s">
        <v>773</v>
      </c>
      <c r="E285" s="17" t="s">
        <v>246</v>
      </c>
      <c r="F285" s="299">
        <v>315.54000000000002</v>
      </c>
      <c r="G285" s="38"/>
      <c r="H285" s="44"/>
    </row>
    <row r="286" s="2" customFormat="1" ht="16.8" customHeight="1">
      <c r="A286" s="38"/>
      <c r="B286" s="44"/>
      <c r="C286" s="298" t="s">
        <v>371</v>
      </c>
      <c r="D286" s="298" t="s">
        <v>372</v>
      </c>
      <c r="E286" s="17" t="s">
        <v>246</v>
      </c>
      <c r="F286" s="299">
        <v>315.54000000000002</v>
      </c>
      <c r="G286" s="38"/>
      <c r="H286" s="44"/>
    </row>
    <row r="287" s="2" customFormat="1">
      <c r="A287" s="38"/>
      <c r="B287" s="44"/>
      <c r="C287" s="298" t="s">
        <v>375</v>
      </c>
      <c r="D287" s="298" t="s">
        <v>376</v>
      </c>
      <c r="E287" s="17" t="s">
        <v>246</v>
      </c>
      <c r="F287" s="299">
        <v>4733.1000000000004</v>
      </c>
      <c r="G287" s="38"/>
      <c r="H287" s="44"/>
    </row>
    <row r="288" s="2" customFormat="1" ht="16.8" customHeight="1">
      <c r="A288" s="38"/>
      <c r="B288" s="44"/>
      <c r="C288" s="298" t="s">
        <v>380</v>
      </c>
      <c r="D288" s="298" t="s">
        <v>381</v>
      </c>
      <c r="E288" s="17" t="s">
        <v>246</v>
      </c>
      <c r="F288" s="299">
        <v>315.54000000000002</v>
      </c>
      <c r="G288" s="38"/>
      <c r="H288" s="44"/>
    </row>
    <row r="289" s="2" customFormat="1" ht="16.8" customHeight="1">
      <c r="A289" s="38"/>
      <c r="B289" s="44"/>
      <c r="C289" s="298" t="s">
        <v>384</v>
      </c>
      <c r="D289" s="298" t="s">
        <v>385</v>
      </c>
      <c r="E289" s="17" t="s">
        <v>246</v>
      </c>
      <c r="F289" s="299">
        <v>315.54000000000002</v>
      </c>
      <c r="G289" s="38"/>
      <c r="H289" s="44"/>
    </row>
    <row r="290" s="2" customFormat="1" ht="16.8" customHeight="1">
      <c r="A290" s="38"/>
      <c r="B290" s="44"/>
      <c r="C290" s="298" t="s">
        <v>388</v>
      </c>
      <c r="D290" s="298" t="s">
        <v>389</v>
      </c>
      <c r="E290" s="17" t="s">
        <v>390</v>
      </c>
      <c r="F290" s="299">
        <v>536.41800000000001</v>
      </c>
      <c r="G290" s="38"/>
      <c r="H290" s="44"/>
    </row>
    <row r="291" s="2" customFormat="1" ht="16.8" customHeight="1">
      <c r="A291" s="38"/>
      <c r="B291" s="44"/>
      <c r="C291" s="298" t="s">
        <v>394</v>
      </c>
      <c r="D291" s="298" t="s">
        <v>395</v>
      </c>
      <c r="E291" s="17" t="s">
        <v>246</v>
      </c>
      <c r="F291" s="299">
        <v>306.07999999999998</v>
      </c>
      <c r="G291" s="38"/>
      <c r="H291" s="44"/>
    </row>
    <row r="292" s="2" customFormat="1" ht="16.8" customHeight="1">
      <c r="A292" s="38"/>
      <c r="B292" s="44"/>
      <c r="C292" s="298" t="s">
        <v>398</v>
      </c>
      <c r="D292" s="298" t="s">
        <v>399</v>
      </c>
      <c r="E292" s="17" t="s">
        <v>390</v>
      </c>
      <c r="F292" s="299">
        <v>16.568000000000001</v>
      </c>
      <c r="G292" s="38"/>
      <c r="H292" s="44"/>
    </row>
    <row r="293" s="2" customFormat="1" ht="16.8" customHeight="1">
      <c r="A293" s="38"/>
      <c r="B293" s="44"/>
      <c r="C293" s="294" t="s">
        <v>261</v>
      </c>
      <c r="D293" s="295" t="s">
        <v>261</v>
      </c>
      <c r="E293" s="296" t="s">
        <v>228</v>
      </c>
      <c r="F293" s="297">
        <v>343.73099999999999</v>
      </c>
      <c r="G293" s="38"/>
      <c r="H293" s="44"/>
    </row>
    <row r="294" s="2" customFormat="1" ht="16.8" customHeight="1">
      <c r="A294" s="38"/>
      <c r="B294" s="44"/>
      <c r="C294" s="298" t="s">
        <v>1</v>
      </c>
      <c r="D294" s="298" t="s">
        <v>746</v>
      </c>
      <c r="E294" s="17" t="s">
        <v>1</v>
      </c>
      <c r="F294" s="299">
        <v>0</v>
      </c>
      <c r="G294" s="38"/>
      <c r="H294" s="44"/>
    </row>
    <row r="295" s="2" customFormat="1" ht="16.8" customHeight="1">
      <c r="A295" s="38"/>
      <c r="B295" s="44"/>
      <c r="C295" s="298" t="s">
        <v>1</v>
      </c>
      <c r="D295" s="298" t="s">
        <v>822</v>
      </c>
      <c r="E295" s="17" t="s">
        <v>1</v>
      </c>
      <c r="F295" s="299">
        <v>302</v>
      </c>
      <c r="G295" s="38"/>
      <c r="H295" s="44"/>
    </row>
    <row r="296" s="2" customFormat="1" ht="16.8" customHeight="1">
      <c r="A296" s="38"/>
      <c r="B296" s="44"/>
      <c r="C296" s="298" t="s">
        <v>1</v>
      </c>
      <c r="D296" s="298" t="s">
        <v>823</v>
      </c>
      <c r="E296" s="17" t="s">
        <v>1</v>
      </c>
      <c r="F296" s="299">
        <v>41.731000000000002</v>
      </c>
      <c r="G296" s="38"/>
      <c r="H296" s="44"/>
    </row>
    <row r="297" s="2" customFormat="1" ht="16.8" customHeight="1">
      <c r="A297" s="38"/>
      <c r="B297" s="44"/>
      <c r="C297" s="298" t="s">
        <v>261</v>
      </c>
      <c r="D297" s="298" t="s">
        <v>335</v>
      </c>
      <c r="E297" s="17" t="s">
        <v>1</v>
      </c>
      <c r="F297" s="299">
        <v>343.73099999999999</v>
      </c>
      <c r="G297" s="38"/>
      <c r="H297" s="44"/>
    </row>
    <row r="298" s="2" customFormat="1" ht="16.8" customHeight="1">
      <c r="A298" s="38"/>
      <c r="B298" s="44"/>
      <c r="C298" s="300" t="s">
        <v>1142</v>
      </c>
      <c r="D298" s="38"/>
      <c r="E298" s="38"/>
      <c r="F298" s="38"/>
      <c r="G298" s="38"/>
      <c r="H298" s="44"/>
    </row>
    <row r="299" s="2" customFormat="1" ht="16.8" customHeight="1">
      <c r="A299" s="38"/>
      <c r="B299" s="44"/>
      <c r="C299" s="298" t="s">
        <v>819</v>
      </c>
      <c r="D299" s="298" t="s">
        <v>820</v>
      </c>
      <c r="E299" s="17" t="s">
        <v>228</v>
      </c>
      <c r="F299" s="299">
        <v>343.73099999999999</v>
      </c>
      <c r="G299" s="38"/>
      <c r="H299" s="44"/>
    </row>
    <row r="300" s="2" customFormat="1" ht="16.8" customHeight="1">
      <c r="A300" s="38"/>
      <c r="B300" s="44"/>
      <c r="C300" s="298" t="s">
        <v>815</v>
      </c>
      <c r="D300" s="298" t="s">
        <v>816</v>
      </c>
      <c r="E300" s="17" t="s">
        <v>228</v>
      </c>
      <c r="F300" s="299">
        <v>412.47699999999998</v>
      </c>
      <c r="G300" s="38"/>
      <c r="H300" s="44"/>
    </row>
    <row r="301" s="2" customFormat="1" ht="16.8" customHeight="1">
      <c r="A301" s="38"/>
      <c r="B301" s="44"/>
      <c r="C301" s="294" t="s">
        <v>270</v>
      </c>
      <c r="D301" s="295" t="s">
        <v>270</v>
      </c>
      <c r="E301" s="296" t="s">
        <v>246</v>
      </c>
      <c r="F301" s="297">
        <v>306.07999999999998</v>
      </c>
      <c r="G301" s="38"/>
      <c r="H301" s="44"/>
    </row>
    <row r="302" s="2" customFormat="1" ht="16.8" customHeight="1">
      <c r="A302" s="38"/>
      <c r="B302" s="44"/>
      <c r="C302" s="298" t="s">
        <v>1</v>
      </c>
      <c r="D302" s="298" t="s">
        <v>725</v>
      </c>
      <c r="E302" s="17" t="s">
        <v>1</v>
      </c>
      <c r="F302" s="299">
        <v>297.36000000000001</v>
      </c>
      <c r="G302" s="38"/>
      <c r="H302" s="44"/>
    </row>
    <row r="303" s="2" customFormat="1" ht="16.8" customHeight="1">
      <c r="A303" s="38"/>
      <c r="B303" s="44"/>
      <c r="C303" s="298" t="s">
        <v>1</v>
      </c>
      <c r="D303" s="298" t="s">
        <v>799</v>
      </c>
      <c r="E303" s="17" t="s">
        <v>1</v>
      </c>
      <c r="F303" s="299">
        <v>8.7200000000000006</v>
      </c>
      <c r="G303" s="38"/>
      <c r="H303" s="44"/>
    </row>
    <row r="304" s="2" customFormat="1" ht="16.8" customHeight="1">
      <c r="A304" s="38"/>
      <c r="B304" s="44"/>
      <c r="C304" s="298" t="s">
        <v>270</v>
      </c>
      <c r="D304" s="298" t="s">
        <v>335</v>
      </c>
      <c r="E304" s="17" t="s">
        <v>1</v>
      </c>
      <c r="F304" s="299">
        <v>306.07999999999998</v>
      </c>
      <c r="G304" s="38"/>
      <c r="H304" s="44"/>
    </row>
    <row r="305" s="2" customFormat="1" ht="26.4" customHeight="1">
      <c r="A305" s="38"/>
      <c r="B305" s="44"/>
      <c r="C305" s="293" t="s">
        <v>1149</v>
      </c>
      <c r="D305" s="293" t="s">
        <v>93</v>
      </c>
      <c r="E305" s="38"/>
      <c r="F305" s="38"/>
      <c r="G305" s="38"/>
      <c r="H305" s="44"/>
    </row>
    <row r="306" s="2" customFormat="1" ht="16.8" customHeight="1">
      <c r="A306" s="38"/>
      <c r="B306" s="44"/>
      <c r="C306" s="294" t="s">
        <v>858</v>
      </c>
      <c r="D306" s="295" t="s">
        <v>858</v>
      </c>
      <c r="E306" s="296" t="s">
        <v>99</v>
      </c>
      <c r="F306" s="297">
        <v>79.299999999999997</v>
      </c>
      <c r="G306" s="38"/>
      <c r="H306" s="44"/>
    </row>
    <row r="307" s="2" customFormat="1" ht="16.8" customHeight="1">
      <c r="A307" s="38"/>
      <c r="B307" s="44"/>
      <c r="C307" s="298" t="s">
        <v>1</v>
      </c>
      <c r="D307" s="298" t="s">
        <v>1025</v>
      </c>
      <c r="E307" s="17" t="s">
        <v>1</v>
      </c>
      <c r="F307" s="299">
        <v>0</v>
      </c>
      <c r="G307" s="38"/>
      <c r="H307" s="44"/>
    </row>
    <row r="308" s="2" customFormat="1" ht="16.8" customHeight="1">
      <c r="A308" s="38"/>
      <c r="B308" s="44"/>
      <c r="C308" s="298" t="s">
        <v>1</v>
      </c>
      <c r="D308" s="298" t="s">
        <v>862</v>
      </c>
      <c r="E308" s="17" t="s">
        <v>1</v>
      </c>
      <c r="F308" s="299">
        <v>79.299999999999997</v>
      </c>
      <c r="G308" s="38"/>
      <c r="H308" s="44"/>
    </row>
    <row r="309" s="2" customFormat="1" ht="16.8" customHeight="1">
      <c r="A309" s="38"/>
      <c r="B309" s="44"/>
      <c r="C309" s="298" t="s">
        <v>858</v>
      </c>
      <c r="D309" s="298" t="s">
        <v>335</v>
      </c>
      <c r="E309" s="17" t="s">
        <v>1</v>
      </c>
      <c r="F309" s="299">
        <v>79.299999999999997</v>
      </c>
      <c r="G309" s="38"/>
      <c r="H309" s="44"/>
    </row>
    <row r="310" s="2" customFormat="1" ht="16.8" customHeight="1">
      <c r="A310" s="38"/>
      <c r="B310" s="44"/>
      <c r="C310" s="300" t="s">
        <v>1142</v>
      </c>
      <c r="D310" s="38"/>
      <c r="E310" s="38"/>
      <c r="F310" s="38"/>
      <c r="G310" s="38"/>
      <c r="H310" s="44"/>
    </row>
    <row r="311" s="2" customFormat="1" ht="16.8" customHeight="1">
      <c r="A311" s="38"/>
      <c r="B311" s="44"/>
      <c r="C311" s="298" t="s">
        <v>1029</v>
      </c>
      <c r="D311" s="298" t="s">
        <v>1030</v>
      </c>
      <c r="E311" s="17" t="s">
        <v>99</v>
      </c>
      <c r="F311" s="299">
        <v>79.299999999999997</v>
      </c>
      <c r="G311" s="38"/>
      <c r="H311" s="44"/>
    </row>
    <row r="312" s="2" customFormat="1" ht="16.8" customHeight="1">
      <c r="A312" s="38"/>
      <c r="B312" s="44"/>
      <c r="C312" s="298" t="s">
        <v>1032</v>
      </c>
      <c r="D312" s="298" t="s">
        <v>1033</v>
      </c>
      <c r="E312" s="17" t="s">
        <v>99</v>
      </c>
      <c r="F312" s="299">
        <v>87.230000000000004</v>
      </c>
      <c r="G312" s="38"/>
      <c r="H312" s="44"/>
    </row>
    <row r="313" s="2" customFormat="1" ht="16.8" customHeight="1">
      <c r="A313" s="38"/>
      <c r="B313" s="44"/>
      <c r="C313" s="294" t="s">
        <v>860</v>
      </c>
      <c r="D313" s="295" t="s">
        <v>860</v>
      </c>
      <c r="E313" s="296" t="s">
        <v>99</v>
      </c>
      <c r="F313" s="297">
        <v>97.299999999999997</v>
      </c>
      <c r="G313" s="38"/>
      <c r="H313" s="44"/>
    </row>
    <row r="314" s="2" customFormat="1" ht="16.8" customHeight="1">
      <c r="A314" s="38"/>
      <c r="B314" s="44"/>
      <c r="C314" s="298" t="s">
        <v>1</v>
      </c>
      <c r="D314" s="298" t="s">
        <v>887</v>
      </c>
      <c r="E314" s="17" t="s">
        <v>1</v>
      </c>
      <c r="F314" s="299">
        <v>0</v>
      </c>
      <c r="G314" s="38"/>
      <c r="H314" s="44"/>
    </row>
    <row r="315" s="2" customFormat="1" ht="16.8" customHeight="1">
      <c r="A315" s="38"/>
      <c r="B315" s="44"/>
      <c r="C315" s="298" t="s">
        <v>860</v>
      </c>
      <c r="D315" s="298" t="s">
        <v>980</v>
      </c>
      <c r="E315" s="17" t="s">
        <v>1</v>
      </c>
      <c r="F315" s="299">
        <v>97.299999999999997</v>
      </c>
      <c r="G315" s="38"/>
      <c r="H315" s="44"/>
    </row>
    <row r="316" s="2" customFormat="1" ht="16.8" customHeight="1">
      <c r="A316" s="38"/>
      <c r="B316" s="44"/>
      <c r="C316" s="300" t="s">
        <v>1142</v>
      </c>
      <c r="D316" s="38"/>
      <c r="E316" s="38"/>
      <c r="F316" s="38"/>
      <c r="G316" s="38"/>
      <c r="H316" s="44"/>
    </row>
    <row r="317" s="2" customFormat="1" ht="16.8" customHeight="1">
      <c r="A317" s="38"/>
      <c r="B317" s="44"/>
      <c r="C317" s="298" t="s">
        <v>977</v>
      </c>
      <c r="D317" s="298" t="s">
        <v>978</v>
      </c>
      <c r="E317" s="17" t="s">
        <v>99</v>
      </c>
      <c r="F317" s="299">
        <v>97.299999999999997</v>
      </c>
      <c r="G317" s="38"/>
      <c r="H317" s="44"/>
    </row>
    <row r="318" s="2" customFormat="1" ht="16.8" customHeight="1">
      <c r="A318" s="38"/>
      <c r="B318" s="44"/>
      <c r="C318" s="298" t="s">
        <v>912</v>
      </c>
      <c r="D318" s="298" t="s">
        <v>913</v>
      </c>
      <c r="E318" s="17" t="s">
        <v>99</v>
      </c>
      <c r="F318" s="299">
        <v>97.299999999999997</v>
      </c>
      <c r="G318" s="38"/>
      <c r="H318" s="44"/>
    </row>
    <row r="319" s="2" customFormat="1">
      <c r="A319" s="38"/>
      <c r="B319" s="44"/>
      <c r="C319" s="298" t="s">
        <v>942</v>
      </c>
      <c r="D319" s="298" t="s">
        <v>943</v>
      </c>
      <c r="E319" s="17" t="s">
        <v>99</v>
      </c>
      <c r="F319" s="299">
        <v>97.299999999999997</v>
      </c>
      <c r="G319" s="38"/>
      <c r="H319" s="44"/>
    </row>
    <row r="320" s="2" customFormat="1" ht="16.8" customHeight="1">
      <c r="A320" s="38"/>
      <c r="B320" s="44"/>
      <c r="C320" s="298" t="s">
        <v>1013</v>
      </c>
      <c r="D320" s="298" t="s">
        <v>1014</v>
      </c>
      <c r="E320" s="17" t="s">
        <v>99</v>
      </c>
      <c r="F320" s="299">
        <v>79.299999999999997</v>
      </c>
      <c r="G320" s="38"/>
      <c r="H320" s="44"/>
    </row>
    <row r="321" s="2" customFormat="1" ht="16.8" customHeight="1">
      <c r="A321" s="38"/>
      <c r="B321" s="44"/>
      <c r="C321" s="298" t="s">
        <v>880</v>
      </c>
      <c r="D321" s="298" t="s">
        <v>881</v>
      </c>
      <c r="E321" s="17" t="s">
        <v>99</v>
      </c>
      <c r="F321" s="299">
        <v>137.80000000000001</v>
      </c>
      <c r="G321" s="38"/>
      <c r="H321" s="44"/>
    </row>
    <row r="322" s="2" customFormat="1" ht="16.8" customHeight="1">
      <c r="A322" s="38"/>
      <c r="B322" s="44"/>
      <c r="C322" s="298" t="s">
        <v>981</v>
      </c>
      <c r="D322" s="298" t="s">
        <v>982</v>
      </c>
      <c r="E322" s="17" t="s">
        <v>99</v>
      </c>
      <c r="F322" s="299">
        <v>102.16500000000001</v>
      </c>
      <c r="G322" s="38"/>
      <c r="H322" s="44"/>
    </row>
    <row r="323" s="2" customFormat="1" ht="16.8" customHeight="1">
      <c r="A323" s="38"/>
      <c r="B323" s="44"/>
      <c r="C323" s="298" t="s">
        <v>915</v>
      </c>
      <c r="D323" s="298" t="s">
        <v>916</v>
      </c>
      <c r="E323" s="17" t="s">
        <v>99</v>
      </c>
      <c r="F323" s="299">
        <v>107.03</v>
      </c>
      <c r="G323" s="38"/>
      <c r="H323" s="44"/>
    </row>
    <row r="324" s="2" customFormat="1" ht="16.8" customHeight="1">
      <c r="A324" s="38"/>
      <c r="B324" s="44"/>
      <c r="C324" s="294" t="s">
        <v>862</v>
      </c>
      <c r="D324" s="295" t="s">
        <v>862</v>
      </c>
      <c r="E324" s="296" t="s">
        <v>99</v>
      </c>
      <c r="F324" s="297">
        <v>79.299999999999997</v>
      </c>
      <c r="G324" s="38"/>
      <c r="H324" s="44"/>
    </row>
    <row r="325" s="2" customFormat="1" ht="16.8" customHeight="1">
      <c r="A325" s="38"/>
      <c r="B325" s="44"/>
      <c r="C325" s="298" t="s">
        <v>1</v>
      </c>
      <c r="D325" s="298" t="s">
        <v>1016</v>
      </c>
      <c r="E325" s="17" t="s">
        <v>1</v>
      </c>
      <c r="F325" s="299">
        <v>0</v>
      </c>
      <c r="G325" s="38"/>
      <c r="H325" s="44"/>
    </row>
    <row r="326" s="2" customFormat="1" ht="16.8" customHeight="1">
      <c r="A326" s="38"/>
      <c r="B326" s="44"/>
      <c r="C326" s="298" t="s">
        <v>862</v>
      </c>
      <c r="D326" s="298" t="s">
        <v>1017</v>
      </c>
      <c r="E326" s="17" t="s">
        <v>1</v>
      </c>
      <c r="F326" s="299">
        <v>79.299999999999997</v>
      </c>
      <c r="G326" s="38"/>
      <c r="H326" s="44"/>
    </row>
    <row r="327" s="2" customFormat="1" ht="16.8" customHeight="1">
      <c r="A327" s="38"/>
      <c r="B327" s="44"/>
      <c r="C327" s="300" t="s">
        <v>1142</v>
      </c>
      <c r="D327" s="38"/>
      <c r="E327" s="38"/>
      <c r="F327" s="38"/>
      <c r="G327" s="38"/>
      <c r="H327" s="44"/>
    </row>
    <row r="328" s="2" customFormat="1" ht="16.8" customHeight="1">
      <c r="A328" s="38"/>
      <c r="B328" s="44"/>
      <c r="C328" s="298" t="s">
        <v>1013</v>
      </c>
      <c r="D328" s="298" t="s">
        <v>1014</v>
      </c>
      <c r="E328" s="17" t="s">
        <v>99</v>
      </c>
      <c r="F328" s="299">
        <v>79.299999999999997</v>
      </c>
      <c r="G328" s="38"/>
      <c r="H328" s="44"/>
    </row>
    <row r="329" s="2" customFormat="1" ht="16.8" customHeight="1">
      <c r="A329" s="38"/>
      <c r="B329" s="44"/>
      <c r="C329" s="298" t="s">
        <v>992</v>
      </c>
      <c r="D329" s="298" t="s">
        <v>993</v>
      </c>
      <c r="E329" s="17" t="s">
        <v>994</v>
      </c>
      <c r="F329" s="299">
        <v>0.088999999999999996</v>
      </c>
      <c r="G329" s="38"/>
      <c r="H329" s="44"/>
    </row>
    <row r="330" s="2" customFormat="1" ht="16.8" customHeight="1">
      <c r="A330" s="38"/>
      <c r="B330" s="44"/>
      <c r="C330" s="298" t="s">
        <v>1022</v>
      </c>
      <c r="D330" s="298" t="s">
        <v>1023</v>
      </c>
      <c r="E330" s="17" t="s">
        <v>99</v>
      </c>
      <c r="F330" s="299">
        <v>79.299999999999997</v>
      </c>
      <c r="G330" s="38"/>
      <c r="H330" s="44"/>
    </row>
    <row r="331" s="2" customFormat="1" ht="16.8" customHeight="1">
      <c r="A331" s="38"/>
      <c r="B331" s="44"/>
      <c r="C331" s="298" t="s">
        <v>1029</v>
      </c>
      <c r="D331" s="298" t="s">
        <v>1030</v>
      </c>
      <c r="E331" s="17" t="s">
        <v>99</v>
      </c>
      <c r="F331" s="299">
        <v>79.299999999999997</v>
      </c>
      <c r="G331" s="38"/>
      <c r="H331" s="44"/>
    </row>
    <row r="332" s="2" customFormat="1" ht="16.8" customHeight="1">
      <c r="A332" s="38"/>
      <c r="B332" s="44"/>
      <c r="C332" s="298" t="s">
        <v>1039</v>
      </c>
      <c r="D332" s="298" t="s">
        <v>1040</v>
      </c>
      <c r="E332" s="17" t="s">
        <v>99</v>
      </c>
      <c r="F332" s="299">
        <v>79.299999999999997</v>
      </c>
      <c r="G332" s="38"/>
      <c r="H332" s="44"/>
    </row>
    <row r="333" s="2" customFormat="1" ht="16.8" customHeight="1">
      <c r="A333" s="38"/>
      <c r="B333" s="44"/>
      <c r="C333" s="298" t="s">
        <v>1045</v>
      </c>
      <c r="D333" s="298" t="s">
        <v>1046</v>
      </c>
      <c r="E333" s="17" t="s">
        <v>228</v>
      </c>
      <c r="F333" s="299">
        <v>89.299999999999997</v>
      </c>
      <c r="G333" s="38"/>
      <c r="H333" s="44"/>
    </row>
    <row r="334" s="2" customFormat="1" ht="16.8" customHeight="1">
      <c r="A334" s="38"/>
      <c r="B334" s="44"/>
      <c r="C334" s="294" t="s">
        <v>863</v>
      </c>
      <c r="D334" s="295" t="s">
        <v>863</v>
      </c>
      <c r="E334" s="296" t="s">
        <v>99</v>
      </c>
      <c r="F334" s="297">
        <v>10</v>
      </c>
      <c r="G334" s="38"/>
      <c r="H334" s="44"/>
    </row>
    <row r="335" s="2" customFormat="1" ht="16.8" customHeight="1">
      <c r="A335" s="38"/>
      <c r="B335" s="44"/>
      <c r="C335" s="298" t="s">
        <v>1</v>
      </c>
      <c r="D335" s="298" t="s">
        <v>1021</v>
      </c>
      <c r="E335" s="17" t="s">
        <v>1</v>
      </c>
      <c r="F335" s="299">
        <v>0</v>
      </c>
      <c r="G335" s="38"/>
      <c r="H335" s="44"/>
    </row>
    <row r="336" s="2" customFormat="1" ht="16.8" customHeight="1">
      <c r="A336" s="38"/>
      <c r="B336" s="44"/>
      <c r="C336" s="298" t="s">
        <v>863</v>
      </c>
      <c r="D336" s="298" t="s">
        <v>160</v>
      </c>
      <c r="E336" s="17" t="s">
        <v>1</v>
      </c>
      <c r="F336" s="299">
        <v>10</v>
      </c>
      <c r="G336" s="38"/>
      <c r="H336" s="44"/>
    </row>
    <row r="337" s="2" customFormat="1" ht="16.8" customHeight="1">
      <c r="A337" s="38"/>
      <c r="B337" s="44"/>
      <c r="C337" s="300" t="s">
        <v>1142</v>
      </c>
      <c r="D337" s="38"/>
      <c r="E337" s="38"/>
      <c r="F337" s="38"/>
      <c r="G337" s="38"/>
      <c r="H337" s="44"/>
    </row>
    <row r="338" s="2" customFormat="1">
      <c r="A338" s="38"/>
      <c r="B338" s="44"/>
      <c r="C338" s="298" t="s">
        <v>1018</v>
      </c>
      <c r="D338" s="298" t="s">
        <v>1019</v>
      </c>
      <c r="E338" s="17" t="s">
        <v>99</v>
      </c>
      <c r="F338" s="299">
        <v>10</v>
      </c>
      <c r="G338" s="38"/>
      <c r="H338" s="44"/>
    </row>
    <row r="339" s="2" customFormat="1" ht="16.8" customHeight="1">
      <c r="A339" s="38"/>
      <c r="B339" s="44"/>
      <c r="C339" s="298" t="s">
        <v>992</v>
      </c>
      <c r="D339" s="298" t="s">
        <v>993</v>
      </c>
      <c r="E339" s="17" t="s">
        <v>994</v>
      </c>
      <c r="F339" s="299">
        <v>0.088999999999999996</v>
      </c>
      <c r="G339" s="38"/>
      <c r="H339" s="44"/>
    </row>
    <row r="340" s="2" customFormat="1" ht="16.8" customHeight="1">
      <c r="A340" s="38"/>
      <c r="B340" s="44"/>
      <c r="C340" s="298" t="s">
        <v>1013</v>
      </c>
      <c r="D340" s="298" t="s">
        <v>1014</v>
      </c>
      <c r="E340" s="17" t="s">
        <v>99</v>
      </c>
      <c r="F340" s="299">
        <v>79.299999999999997</v>
      </c>
      <c r="G340" s="38"/>
      <c r="H340" s="44"/>
    </row>
    <row r="341" s="2" customFormat="1" ht="16.8" customHeight="1">
      <c r="A341" s="38"/>
      <c r="B341" s="44"/>
      <c r="C341" s="298" t="s">
        <v>702</v>
      </c>
      <c r="D341" s="298" t="s">
        <v>703</v>
      </c>
      <c r="E341" s="17" t="s">
        <v>99</v>
      </c>
      <c r="F341" s="299">
        <v>10</v>
      </c>
      <c r="G341" s="38"/>
      <c r="H341" s="44"/>
    </row>
    <row r="342" s="2" customFormat="1" ht="16.8" customHeight="1">
      <c r="A342" s="38"/>
      <c r="B342" s="44"/>
      <c r="C342" s="298" t="s">
        <v>1042</v>
      </c>
      <c r="D342" s="298" t="s">
        <v>1043</v>
      </c>
      <c r="E342" s="17" t="s">
        <v>99</v>
      </c>
      <c r="F342" s="299">
        <v>10</v>
      </c>
      <c r="G342" s="38"/>
      <c r="H342" s="44"/>
    </row>
    <row r="343" s="2" customFormat="1" ht="16.8" customHeight="1">
      <c r="A343" s="38"/>
      <c r="B343" s="44"/>
      <c r="C343" s="298" t="s">
        <v>1045</v>
      </c>
      <c r="D343" s="298" t="s">
        <v>1046</v>
      </c>
      <c r="E343" s="17" t="s">
        <v>228</v>
      </c>
      <c r="F343" s="299">
        <v>89.299999999999997</v>
      </c>
      <c r="G343" s="38"/>
      <c r="H343" s="44"/>
    </row>
    <row r="344" s="2" customFormat="1" ht="16.8" customHeight="1">
      <c r="A344" s="38"/>
      <c r="B344" s="44"/>
      <c r="C344" s="298" t="s">
        <v>872</v>
      </c>
      <c r="D344" s="298" t="s">
        <v>873</v>
      </c>
      <c r="E344" s="17" t="s">
        <v>246</v>
      </c>
      <c r="F344" s="299">
        <v>1.25</v>
      </c>
      <c r="G344" s="38"/>
      <c r="H344" s="44"/>
    </row>
    <row r="345" s="2" customFormat="1" ht="16.8" customHeight="1">
      <c r="A345" s="38"/>
      <c r="B345" s="44"/>
      <c r="C345" s="298" t="s">
        <v>709</v>
      </c>
      <c r="D345" s="298" t="s">
        <v>710</v>
      </c>
      <c r="E345" s="17" t="s">
        <v>99</v>
      </c>
      <c r="F345" s="299">
        <v>11</v>
      </c>
      <c r="G345" s="38"/>
      <c r="H345" s="44"/>
    </row>
    <row r="346" s="2" customFormat="1" ht="16.8" customHeight="1">
      <c r="A346" s="38"/>
      <c r="B346" s="44"/>
      <c r="C346" s="294" t="s">
        <v>864</v>
      </c>
      <c r="D346" s="295" t="s">
        <v>864</v>
      </c>
      <c r="E346" s="296" t="s">
        <v>99</v>
      </c>
      <c r="F346" s="297">
        <v>40.5</v>
      </c>
      <c r="G346" s="38"/>
      <c r="H346" s="44"/>
    </row>
    <row r="347" s="2" customFormat="1" ht="16.8" customHeight="1">
      <c r="A347" s="38"/>
      <c r="B347" s="44"/>
      <c r="C347" s="298" t="s">
        <v>1</v>
      </c>
      <c r="D347" s="298" t="s">
        <v>968</v>
      </c>
      <c r="E347" s="17" t="s">
        <v>1</v>
      </c>
      <c r="F347" s="299">
        <v>0</v>
      </c>
      <c r="G347" s="38"/>
      <c r="H347" s="44"/>
    </row>
    <row r="348" s="2" customFormat="1" ht="16.8" customHeight="1">
      <c r="A348" s="38"/>
      <c r="B348" s="44"/>
      <c r="C348" s="298" t="s">
        <v>1</v>
      </c>
      <c r="D348" s="298" t="s">
        <v>969</v>
      </c>
      <c r="E348" s="17" t="s">
        <v>1</v>
      </c>
      <c r="F348" s="299">
        <v>40.5</v>
      </c>
      <c r="G348" s="38"/>
      <c r="H348" s="44"/>
    </row>
    <row r="349" s="2" customFormat="1" ht="16.8" customHeight="1">
      <c r="A349" s="38"/>
      <c r="B349" s="44"/>
      <c r="C349" s="298" t="s">
        <v>864</v>
      </c>
      <c r="D349" s="298" t="s">
        <v>335</v>
      </c>
      <c r="E349" s="17" t="s">
        <v>1</v>
      </c>
      <c r="F349" s="299">
        <v>40.5</v>
      </c>
      <c r="G349" s="38"/>
      <c r="H349" s="44"/>
    </row>
    <row r="350" s="2" customFormat="1" ht="16.8" customHeight="1">
      <c r="A350" s="38"/>
      <c r="B350" s="44"/>
      <c r="C350" s="300" t="s">
        <v>1142</v>
      </c>
      <c r="D350" s="38"/>
      <c r="E350" s="38"/>
      <c r="F350" s="38"/>
      <c r="G350" s="38"/>
      <c r="H350" s="44"/>
    </row>
    <row r="351" s="2" customFormat="1">
      <c r="A351" s="38"/>
      <c r="B351" s="44"/>
      <c r="C351" s="298" t="s">
        <v>965</v>
      </c>
      <c r="D351" s="298" t="s">
        <v>966</v>
      </c>
      <c r="E351" s="17" t="s">
        <v>99</v>
      </c>
      <c r="F351" s="299">
        <v>40.5</v>
      </c>
      <c r="G351" s="38"/>
      <c r="H351" s="44"/>
    </row>
    <row r="352" s="2" customFormat="1" ht="16.8" customHeight="1">
      <c r="A352" s="38"/>
      <c r="B352" s="44"/>
      <c r="C352" s="298" t="s">
        <v>880</v>
      </c>
      <c r="D352" s="298" t="s">
        <v>881</v>
      </c>
      <c r="E352" s="17" t="s">
        <v>99</v>
      </c>
      <c r="F352" s="299">
        <v>137.80000000000001</v>
      </c>
      <c r="G352" s="38"/>
      <c r="H352" s="44"/>
    </row>
    <row r="353" s="2" customFormat="1" ht="16.8" customHeight="1">
      <c r="A353" s="38"/>
      <c r="B353" s="44"/>
      <c r="C353" s="298" t="s">
        <v>970</v>
      </c>
      <c r="D353" s="298" t="s">
        <v>971</v>
      </c>
      <c r="E353" s="17" t="s">
        <v>99</v>
      </c>
      <c r="F353" s="299">
        <v>44.549999999999997</v>
      </c>
      <c r="G353" s="38"/>
      <c r="H353" s="44"/>
    </row>
    <row r="354" s="2" customFormat="1" ht="16.8" customHeight="1">
      <c r="A354" s="38"/>
      <c r="B354" s="44"/>
      <c r="C354" s="294" t="s">
        <v>866</v>
      </c>
      <c r="D354" s="295" t="s">
        <v>866</v>
      </c>
      <c r="E354" s="296" t="s">
        <v>99</v>
      </c>
      <c r="F354" s="297">
        <v>97.299999999999997</v>
      </c>
      <c r="G354" s="38"/>
      <c r="H354" s="44"/>
    </row>
    <row r="355" s="2" customFormat="1" ht="16.8" customHeight="1">
      <c r="A355" s="38"/>
      <c r="B355" s="44"/>
      <c r="C355" s="298" t="s">
        <v>1</v>
      </c>
      <c r="D355" s="298" t="s">
        <v>887</v>
      </c>
      <c r="E355" s="17" t="s">
        <v>1</v>
      </c>
      <c r="F355" s="299">
        <v>0</v>
      </c>
      <c r="G355" s="38"/>
      <c r="H355" s="44"/>
    </row>
    <row r="356" s="2" customFormat="1" ht="16.8" customHeight="1">
      <c r="A356" s="38"/>
      <c r="B356" s="44"/>
      <c r="C356" s="298" t="s">
        <v>866</v>
      </c>
      <c r="D356" s="298" t="s">
        <v>860</v>
      </c>
      <c r="E356" s="17" t="s">
        <v>1</v>
      </c>
      <c r="F356" s="299">
        <v>97.299999999999997</v>
      </c>
      <c r="G356" s="38"/>
      <c r="H356" s="44"/>
    </row>
    <row r="357" s="2" customFormat="1" ht="16.8" customHeight="1">
      <c r="A357" s="38"/>
      <c r="B357" s="44"/>
      <c r="C357" s="300" t="s">
        <v>1142</v>
      </c>
      <c r="D357" s="38"/>
      <c r="E357" s="38"/>
      <c r="F357" s="38"/>
      <c r="G357" s="38"/>
      <c r="H357" s="44"/>
    </row>
    <row r="358" s="2" customFormat="1">
      <c r="A358" s="38"/>
      <c r="B358" s="44"/>
      <c r="C358" s="298" t="s">
        <v>942</v>
      </c>
      <c r="D358" s="298" t="s">
        <v>943</v>
      </c>
      <c r="E358" s="17" t="s">
        <v>99</v>
      </c>
      <c r="F358" s="299">
        <v>97.299999999999997</v>
      </c>
      <c r="G358" s="38"/>
      <c r="H358" s="44"/>
    </row>
    <row r="359" s="2" customFormat="1" ht="16.8" customHeight="1">
      <c r="A359" s="38"/>
      <c r="B359" s="44"/>
      <c r="C359" s="298" t="s">
        <v>945</v>
      </c>
      <c r="D359" s="298" t="s">
        <v>946</v>
      </c>
      <c r="E359" s="17" t="s">
        <v>420</v>
      </c>
      <c r="F359" s="299">
        <v>66.358999999999995</v>
      </c>
      <c r="G359" s="38"/>
      <c r="H359" s="44"/>
    </row>
    <row r="360" s="2" customFormat="1" ht="7.44" customHeight="1">
      <c r="A360" s="38"/>
      <c r="B360" s="171"/>
      <c r="C360" s="172"/>
      <c r="D360" s="172"/>
      <c r="E360" s="172"/>
      <c r="F360" s="172"/>
      <c r="G360" s="172"/>
      <c r="H360" s="44"/>
    </row>
    <row r="361" s="2" customFormat="1">
      <c r="A361" s="38"/>
      <c r="B361" s="38"/>
      <c r="C361" s="38"/>
      <c r="D361" s="38"/>
      <c r="E361" s="38"/>
      <c r="F361" s="38"/>
      <c r="G361" s="38"/>
      <c r="H361" s="38"/>
    </row>
  </sheetData>
  <sheetProtection sheet="1" formatColumns="0" formatRows="0" objects="1" scenarios="1" spinCount="100000" saltValue="e8JW/4r5zVSjMdJt/bAmfDcU829IdRJeLvbSyZ2kXLSvoYFp+I+TghZbQ7ue8GISwFNkHZn+HPyY6Iu1irisvg==" hashValue="+6aoT0M94NuwXGRg0BkaWIdDyhsSHRbXoeOPINFVrKDKAryjW4PpAu1bMZKYcXfSLri0rjwdhdWZH9Zx4ieMJ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</dc:creator>
  <cp:lastModifiedBy>Roman</cp:lastModifiedBy>
  <dcterms:created xsi:type="dcterms:W3CDTF">2022-06-22T10:10:28Z</dcterms:created>
  <dcterms:modified xsi:type="dcterms:W3CDTF">2022-06-22T10:10:38Z</dcterms:modified>
</cp:coreProperties>
</file>